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HN_3\Desktop\"/>
    </mc:Choice>
  </mc:AlternateContent>
  <xr:revisionPtr revIDLastSave="0" documentId="13_ncr:1_{92C70B09-8329-4695-B294-143EBFDC2624}" xr6:coauthVersionLast="37" xr6:coauthVersionMax="43" xr10:uidLastSave="{00000000-0000-0000-0000-000000000000}"/>
  <bookViews>
    <workbookView xWindow="0" yWindow="0" windowWidth="28800" windowHeight="11625" xr2:uid="{00000000-000D-0000-FFFF-FFFF00000000}"/>
  </bookViews>
  <sheets>
    <sheet name="10,5" sheetId="4" r:id="rId1"/>
    <sheet name="Лист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4" l="1"/>
  <c r="K104" i="4"/>
  <c r="L104" i="4"/>
  <c r="M104" i="4"/>
  <c r="N104" i="4"/>
  <c r="I104" i="4"/>
  <c r="E104" i="4"/>
  <c r="F104" i="4"/>
  <c r="G104" i="4"/>
  <c r="D104" i="4"/>
  <c r="J398" i="4" l="1"/>
  <c r="K398" i="4"/>
  <c r="L398" i="4"/>
  <c r="I398" i="4"/>
  <c r="E398" i="4"/>
  <c r="F398" i="4"/>
  <c r="G398" i="4"/>
  <c r="D398" i="4"/>
  <c r="J391" i="4"/>
  <c r="K391" i="4"/>
  <c r="L391" i="4"/>
  <c r="I391" i="4"/>
  <c r="E391" i="4"/>
  <c r="F391" i="4"/>
  <c r="G391" i="4"/>
  <c r="D391" i="4"/>
  <c r="J387" i="4"/>
  <c r="K387" i="4"/>
  <c r="L387" i="4"/>
  <c r="I387" i="4"/>
  <c r="E387" i="4"/>
  <c r="F387" i="4"/>
  <c r="G387" i="4"/>
  <c r="D387" i="4"/>
  <c r="J380" i="4"/>
  <c r="K380" i="4"/>
  <c r="L380" i="4"/>
  <c r="I380" i="4"/>
  <c r="E380" i="4"/>
  <c r="F380" i="4"/>
  <c r="G380" i="4"/>
  <c r="D380" i="4"/>
  <c r="F399" i="4" l="1"/>
  <c r="I399" i="4"/>
  <c r="L399" i="4"/>
  <c r="K399" i="4"/>
  <c r="J399" i="4"/>
  <c r="G399" i="4"/>
  <c r="E399" i="4"/>
  <c r="D399" i="4"/>
  <c r="J359" i="4"/>
  <c r="K359" i="4"/>
  <c r="L359" i="4"/>
  <c r="I359" i="4"/>
  <c r="E359" i="4"/>
  <c r="F359" i="4"/>
  <c r="G359" i="4"/>
  <c r="D359" i="4"/>
  <c r="J352" i="4"/>
  <c r="K352" i="4"/>
  <c r="L352" i="4"/>
  <c r="I352" i="4"/>
  <c r="E352" i="4"/>
  <c r="F352" i="4"/>
  <c r="G352" i="4"/>
  <c r="D352" i="4"/>
  <c r="J348" i="4"/>
  <c r="K348" i="4"/>
  <c r="L348" i="4"/>
  <c r="I348" i="4"/>
  <c r="E348" i="4"/>
  <c r="F348" i="4"/>
  <c r="G348" i="4"/>
  <c r="D348" i="4"/>
  <c r="J339" i="4"/>
  <c r="J360" i="4" s="1"/>
  <c r="K339" i="4"/>
  <c r="K360" i="4" s="1"/>
  <c r="L339" i="4"/>
  <c r="L360" i="4" s="1"/>
  <c r="I339" i="4"/>
  <c r="E339" i="4"/>
  <c r="E360" i="4" s="1"/>
  <c r="F339" i="4"/>
  <c r="G339" i="4"/>
  <c r="D339" i="4"/>
  <c r="D360" i="4" s="1"/>
  <c r="I360" i="4" l="1"/>
  <c r="G360" i="4"/>
  <c r="F360" i="4"/>
  <c r="J317" i="4"/>
  <c r="K317" i="4"/>
  <c r="L317" i="4"/>
  <c r="I317" i="4"/>
  <c r="E317" i="4"/>
  <c r="F317" i="4"/>
  <c r="G317" i="4"/>
  <c r="D317" i="4"/>
  <c r="J310" i="4"/>
  <c r="K310" i="4"/>
  <c r="L310" i="4"/>
  <c r="I310" i="4"/>
  <c r="E310" i="4"/>
  <c r="F310" i="4"/>
  <c r="G310" i="4"/>
  <c r="D310" i="4"/>
  <c r="J306" i="4"/>
  <c r="K306" i="4"/>
  <c r="L306" i="4"/>
  <c r="I306" i="4"/>
  <c r="E306" i="4"/>
  <c r="F306" i="4"/>
  <c r="G306" i="4"/>
  <c r="D306" i="4"/>
  <c r="J297" i="4"/>
  <c r="K297" i="4"/>
  <c r="L297" i="4"/>
  <c r="I297" i="4"/>
  <c r="E297" i="4"/>
  <c r="F297" i="4"/>
  <c r="G297" i="4"/>
  <c r="D297" i="4"/>
  <c r="J275" i="4"/>
  <c r="K275" i="4"/>
  <c r="L275" i="4"/>
  <c r="I275" i="4"/>
  <c r="E275" i="4"/>
  <c r="F275" i="4"/>
  <c r="G275" i="4"/>
  <c r="D275" i="4"/>
  <c r="J269" i="4"/>
  <c r="K269" i="4"/>
  <c r="L269" i="4"/>
  <c r="I269" i="4"/>
  <c r="E269" i="4"/>
  <c r="F269" i="4"/>
  <c r="G269" i="4"/>
  <c r="D269" i="4"/>
  <c r="J265" i="4"/>
  <c r="K265" i="4"/>
  <c r="L265" i="4"/>
  <c r="I265" i="4"/>
  <c r="E265" i="4"/>
  <c r="F265" i="4"/>
  <c r="G265" i="4"/>
  <c r="D265" i="4"/>
  <c r="J256" i="4"/>
  <c r="K256" i="4"/>
  <c r="L256" i="4"/>
  <c r="I256" i="4"/>
  <c r="E256" i="4"/>
  <c r="F256" i="4"/>
  <c r="G256" i="4"/>
  <c r="D256" i="4"/>
  <c r="L318" i="4" l="1"/>
  <c r="K318" i="4"/>
  <c r="J318" i="4"/>
  <c r="I318" i="4"/>
  <c r="G318" i="4"/>
  <c r="F318" i="4"/>
  <c r="E318" i="4"/>
  <c r="D318" i="4"/>
  <c r="L276" i="4"/>
  <c r="K276" i="4"/>
  <c r="J276" i="4"/>
  <c r="I276" i="4"/>
  <c r="G276" i="4"/>
  <c r="F276" i="4"/>
  <c r="E276" i="4"/>
  <c r="D276" i="4"/>
  <c r="J234" i="4"/>
  <c r="K234" i="4"/>
  <c r="L234" i="4"/>
  <c r="I234" i="4"/>
  <c r="E234" i="4"/>
  <c r="F234" i="4"/>
  <c r="G234" i="4"/>
  <c r="D234" i="4"/>
  <c r="J226" i="4"/>
  <c r="K226" i="4"/>
  <c r="L226" i="4"/>
  <c r="I226" i="4"/>
  <c r="E226" i="4"/>
  <c r="F226" i="4"/>
  <c r="G226" i="4"/>
  <c r="D226" i="4"/>
  <c r="J222" i="4"/>
  <c r="K222" i="4"/>
  <c r="L222" i="4"/>
  <c r="I222" i="4"/>
  <c r="E222" i="4"/>
  <c r="F222" i="4"/>
  <c r="G222" i="4"/>
  <c r="D222" i="4"/>
  <c r="J213" i="4"/>
  <c r="K213" i="4"/>
  <c r="L213" i="4"/>
  <c r="I213" i="4"/>
  <c r="E213" i="4"/>
  <c r="F213" i="4"/>
  <c r="G213" i="4"/>
  <c r="D213" i="4"/>
  <c r="J191" i="4"/>
  <c r="K191" i="4"/>
  <c r="L191" i="4"/>
  <c r="I191" i="4"/>
  <c r="E191" i="4"/>
  <c r="F191" i="4"/>
  <c r="G191" i="4"/>
  <c r="D191" i="4"/>
  <c r="L235" i="4" l="1"/>
  <c r="K235" i="4"/>
  <c r="J235" i="4"/>
  <c r="I235" i="4"/>
  <c r="G235" i="4"/>
  <c r="F235" i="4"/>
  <c r="E235" i="4"/>
  <c r="D235" i="4"/>
  <c r="J173" i="4"/>
  <c r="K173" i="4"/>
  <c r="L173" i="4"/>
  <c r="I173" i="4"/>
  <c r="E173" i="4"/>
  <c r="F173" i="4"/>
  <c r="G173" i="4"/>
  <c r="D173" i="4"/>
  <c r="J152" i="4" l="1"/>
  <c r="K152" i="4"/>
  <c r="L152" i="4"/>
  <c r="I152" i="4"/>
  <c r="E152" i="4"/>
  <c r="F152" i="4"/>
  <c r="G152" i="4"/>
  <c r="D152" i="4"/>
  <c r="J141" i="4"/>
  <c r="K141" i="4"/>
  <c r="L141" i="4"/>
  <c r="I141" i="4"/>
  <c r="E141" i="4"/>
  <c r="F141" i="4"/>
  <c r="G141" i="4"/>
  <c r="D141" i="4"/>
  <c r="J110" i="4" l="1"/>
  <c r="K110" i="4"/>
  <c r="L110" i="4"/>
  <c r="I110" i="4"/>
  <c r="E110" i="4"/>
  <c r="F110" i="4"/>
  <c r="G110" i="4"/>
  <c r="D110" i="4"/>
  <c r="J50" i="4"/>
  <c r="K50" i="4"/>
  <c r="L50" i="4"/>
  <c r="I50" i="4"/>
  <c r="E50" i="4"/>
  <c r="F50" i="4"/>
  <c r="G50" i="4"/>
  <c r="D50" i="4"/>
  <c r="J21" i="4"/>
  <c r="K21" i="4"/>
  <c r="L21" i="4"/>
  <c r="I21" i="4"/>
  <c r="E21" i="4"/>
  <c r="F21" i="4"/>
  <c r="G21" i="4"/>
  <c r="D21" i="4"/>
  <c r="L179" i="4" l="1"/>
  <c r="K179" i="4"/>
  <c r="L132" i="4" l="1"/>
  <c r="K132" i="4"/>
  <c r="J132" i="4"/>
  <c r="I132" i="4"/>
  <c r="G132" i="4"/>
  <c r="F132" i="4"/>
  <c r="E132" i="4"/>
  <c r="D132" i="4"/>
  <c r="L99" i="4"/>
  <c r="K99" i="4"/>
  <c r="J99" i="4"/>
  <c r="I99" i="4"/>
  <c r="G99" i="4"/>
  <c r="F99" i="4"/>
  <c r="E99" i="4"/>
  <c r="D99" i="4"/>
  <c r="L69" i="4"/>
  <c r="K69" i="4"/>
  <c r="J69" i="4"/>
  <c r="I69" i="4"/>
  <c r="D69" i="4"/>
  <c r="L59" i="4"/>
  <c r="K59" i="4"/>
  <c r="J59" i="4"/>
  <c r="I59" i="4"/>
  <c r="G59" i="4"/>
  <c r="F59" i="4"/>
  <c r="E59" i="4"/>
  <c r="L13" i="4"/>
  <c r="K13" i="4"/>
  <c r="J13" i="4"/>
  <c r="I13" i="4"/>
  <c r="G13" i="4"/>
  <c r="F13" i="4"/>
  <c r="E13" i="4"/>
  <c r="D13" i="4" l="1"/>
  <c r="J179" i="4" l="1"/>
  <c r="I179" i="4"/>
  <c r="G69" i="4" l="1"/>
  <c r="D59" i="4"/>
  <c r="L183" i="4"/>
  <c r="L192" i="4" s="1"/>
  <c r="L63" i="4"/>
  <c r="L70" i="4" s="1"/>
  <c r="J63" i="4"/>
  <c r="J70" i="4" s="1"/>
  <c r="K63" i="4"/>
  <c r="K70" i="4" s="1"/>
  <c r="I63" i="4"/>
  <c r="I70" i="4" s="1"/>
  <c r="E63" i="4"/>
  <c r="F63" i="4"/>
  <c r="G63" i="4"/>
  <c r="D63" i="4"/>
  <c r="J31" i="4"/>
  <c r="K31" i="4"/>
  <c r="L31" i="4"/>
  <c r="I31" i="4"/>
  <c r="E31" i="4"/>
  <c r="F31" i="4"/>
  <c r="G31" i="4"/>
  <c r="D31" i="4"/>
  <c r="G70" i="4" l="1"/>
  <c r="D70" i="4"/>
  <c r="K183" i="4"/>
  <c r="K192" i="4" s="1"/>
  <c r="J183" i="4"/>
  <c r="J192" i="4" s="1"/>
  <c r="I183" i="4"/>
  <c r="I192" i="4" s="1"/>
  <c r="G183" i="4"/>
  <c r="F183" i="4"/>
  <c r="E183" i="4"/>
  <c r="D183" i="4"/>
  <c r="E145" i="4" l="1"/>
  <c r="E153" i="4" s="1"/>
  <c r="F145" i="4"/>
  <c r="F153" i="4" s="1"/>
  <c r="G145" i="4"/>
  <c r="G153" i="4" s="1"/>
  <c r="I145" i="4"/>
  <c r="I153" i="4" s="1"/>
  <c r="J145" i="4"/>
  <c r="J153" i="4" s="1"/>
  <c r="K145" i="4"/>
  <c r="K153" i="4" s="1"/>
  <c r="L145" i="4"/>
  <c r="L153" i="4" s="1"/>
  <c r="D145" i="4"/>
  <c r="D153" i="4" s="1"/>
  <c r="J90" i="4"/>
  <c r="K90" i="4"/>
  <c r="L90" i="4"/>
  <c r="I90" i="4"/>
  <c r="E90" i="4"/>
  <c r="E111" i="4" s="1"/>
  <c r="F90" i="4"/>
  <c r="F111" i="4" s="1"/>
  <c r="G90" i="4"/>
  <c r="G111" i="4" s="1"/>
  <c r="D90" i="4"/>
  <c r="D111" i="4" s="1"/>
  <c r="L111" i="4" l="1"/>
  <c r="I111" i="4"/>
  <c r="K111" i="4"/>
  <c r="J111" i="4"/>
  <c r="E25" i="4"/>
  <c r="E32" i="4" s="1"/>
  <c r="F25" i="4"/>
  <c r="F32" i="4" s="1"/>
  <c r="G25" i="4"/>
  <c r="G32" i="4" s="1"/>
  <c r="I25" i="4"/>
  <c r="I32" i="4" s="1"/>
  <c r="J25" i="4"/>
  <c r="J32" i="4" s="1"/>
  <c r="K25" i="4"/>
  <c r="K32" i="4" s="1"/>
  <c r="L25" i="4"/>
  <c r="L32" i="4" s="1"/>
  <c r="D25" i="4"/>
  <c r="D32" i="4" s="1"/>
  <c r="E179" i="4" l="1"/>
  <c r="E192" i="4" s="1"/>
  <c r="F179" i="4"/>
  <c r="F192" i="4" s="1"/>
  <c r="G179" i="4"/>
  <c r="G192" i="4" s="1"/>
  <c r="D179" i="4"/>
  <c r="D192" i="4" s="1"/>
  <c r="F69" i="4"/>
  <c r="F70" i="4" s="1"/>
  <c r="E69" i="4"/>
  <c r="E70" i="4" s="1"/>
  <c r="M31" i="4"/>
  <c r="N145" i="4" l="1"/>
  <c r="M398" i="4"/>
  <c r="N398" i="4"/>
  <c r="N339" i="4"/>
  <c r="M145" i="4"/>
  <c r="M191" i="4"/>
  <c r="M226" i="4"/>
  <c r="N256" i="4"/>
  <c r="N31" i="4"/>
  <c r="M63" i="4" l="1"/>
  <c r="N59" i="4"/>
  <c r="M234" i="4"/>
  <c r="M256" i="4"/>
  <c r="M265" i="4"/>
  <c r="M173" i="4"/>
  <c r="M183" i="4"/>
  <c r="N70" i="4"/>
  <c r="N391" i="4"/>
  <c r="N387" i="4"/>
  <c r="N380" i="4"/>
  <c r="M391" i="4"/>
  <c r="M387" i="4"/>
  <c r="M380" i="4"/>
  <c r="M352" i="4"/>
  <c r="M339" i="4"/>
  <c r="M348" i="4"/>
  <c r="M359" i="4"/>
  <c r="N352" i="4"/>
  <c r="N348" i="4"/>
  <c r="N359" i="4"/>
  <c r="M222" i="4"/>
  <c r="N306" i="4"/>
  <c r="N297" i="4"/>
  <c r="N310" i="4"/>
  <c r="N317" i="4"/>
  <c r="M317" i="4"/>
  <c r="M306" i="4"/>
  <c r="M310" i="4"/>
  <c r="M297" i="4"/>
  <c r="N265" i="4"/>
  <c r="N275" i="4"/>
  <c r="N269" i="4"/>
  <c r="M275" i="4"/>
  <c r="M269" i="4"/>
  <c r="N222" i="4"/>
  <c r="N226" i="4"/>
  <c r="N234" i="4"/>
  <c r="M213" i="4"/>
  <c r="N213" i="4"/>
  <c r="M70" i="4"/>
  <c r="M59" i="4"/>
  <c r="N183" i="4"/>
  <c r="N173" i="4"/>
  <c r="N191" i="4"/>
  <c r="N179" i="4"/>
  <c r="M179" i="4"/>
  <c r="M153" i="4"/>
  <c r="N141" i="4"/>
  <c r="N132" i="4"/>
  <c r="N153" i="4"/>
  <c r="M132" i="4"/>
  <c r="M141" i="4"/>
  <c r="N110" i="4"/>
  <c r="N90" i="4"/>
  <c r="N99" i="4"/>
  <c r="M110" i="4"/>
  <c r="M90" i="4"/>
  <c r="M99" i="4"/>
  <c r="N50" i="4"/>
  <c r="N63" i="4"/>
  <c r="M50" i="4"/>
  <c r="M25" i="4"/>
  <c r="M13" i="4"/>
  <c r="M21" i="4"/>
  <c r="N25" i="4"/>
  <c r="N13" i="4"/>
  <c r="N21" i="4"/>
  <c r="M360" i="4" l="1"/>
  <c r="N360" i="4"/>
  <c r="M318" i="4"/>
  <c r="N235" i="4"/>
  <c r="N111" i="4"/>
  <c r="M71" i="4"/>
  <c r="M39" i="4"/>
  <c r="N71" i="4"/>
  <c r="N192" i="4"/>
  <c r="M192" i="4"/>
  <c r="M111" i="4"/>
  <c r="M154" i="4"/>
  <c r="M235" i="4"/>
  <c r="N154" i="4"/>
  <c r="N39" i="4"/>
  <c r="N399" i="4"/>
  <c r="M399" i="4"/>
  <c r="N276" i="4"/>
  <c r="N318" i="4"/>
  <c r="M276" i="4"/>
</calcChain>
</file>

<file path=xl/sharedStrings.xml><?xml version="1.0" encoding="utf-8"?>
<sst xmlns="http://schemas.openxmlformats.org/spreadsheetml/2006/main" count="431" uniqueCount="137">
  <si>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</si>
  <si>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</si>
  <si>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</si>
  <si>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</si>
  <si>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</si>
  <si>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</si>
  <si>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</si>
  <si>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</si>
  <si>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</si>
  <si>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</si>
  <si>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200/7</t>
  </si>
  <si>
    <t>150/5</t>
  </si>
  <si>
    <t>Итого:</t>
  </si>
  <si>
    <t>Завтрак</t>
  </si>
  <si>
    <t>Обед</t>
  </si>
  <si>
    <t>Мясо (говядина) отварное протертое (добавка в суп)</t>
  </si>
  <si>
    <t>Хлеб ржаной</t>
  </si>
  <si>
    <t>Полдник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</si>
  <si>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</si>
  <si>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</si>
  <si>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</si>
  <si>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</si>
  <si>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</si>
  <si>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</si>
  <si>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</si>
  <si>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</si>
  <si>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</si>
  <si>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</si>
  <si>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</si>
  <si>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</si>
  <si>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</si>
  <si>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</si>
  <si>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</si>
  <si>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</si>
  <si>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</si>
  <si>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</si>
  <si>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</si>
  <si>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</si>
  <si>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</si>
  <si>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t>Манник (с повидлом)</t>
  </si>
  <si>
    <t>Колбаса отварная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</si>
  <si>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</si>
  <si>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</si>
  <si>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</si>
  <si>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</si>
  <si>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</si>
  <si>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</si>
  <si>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</si>
  <si>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</si>
  <si>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</si>
  <si>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</si>
  <si>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</si>
  <si>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</si>
  <si>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</si>
  <si>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</si>
  <si>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</si>
  <si>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t xml:space="preserve">Голубцы любительские 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</si>
  <si>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</si>
  <si>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</si>
  <si>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t>Ужин</t>
  </si>
  <si>
    <t>120/10</t>
  </si>
  <si>
    <t xml:space="preserve"> </t>
  </si>
  <si>
    <t xml:space="preserve"> 2 неделя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</si>
  <si>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(молоко кипяченое)</t>
    </r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</si>
  <si>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</si>
  <si>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"Весенний"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</si>
  <si>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</si>
  <si>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конс.)</t>
    </r>
  </si>
  <si>
    <t>Омлет натуральный (с маслом сливочным)</t>
  </si>
  <si>
    <t>Сырники, запеченные со сметаной</t>
  </si>
  <si>
    <t>Колбаски из птицы "Курочка ряба"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</si>
  <si>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(печенье)</t>
    </r>
  </si>
  <si>
    <t>Запеканка из творога (с мукой пшеничной)</t>
  </si>
  <si>
    <t>Винегрет с фасолью</t>
  </si>
  <si>
    <t>Щи из свежей капусты (со сметаной)</t>
  </si>
  <si>
    <t>Каша вязкая гречневая</t>
  </si>
  <si>
    <t>Картофель, запеченный со сметаной и сыром</t>
  </si>
  <si>
    <t>Каша вязкая молочная манная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</si>
  <si>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</si>
  <si>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</si>
  <si>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Котлета "Праменьчык"</t>
  </si>
  <si>
    <t>Морковь тушеная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</si>
  <si>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(изюма)</t>
    </r>
  </si>
  <si>
    <t>Драчена</t>
  </si>
  <si>
    <t>Суп картофельный с макаронными изделиями</t>
  </si>
  <si>
    <t>Биточки из птицы "Одуванчик"</t>
  </si>
  <si>
    <r>
      <t>Компот из плодов сушеных</t>
    </r>
    <r>
      <rPr>
        <i/>
        <sz val="11"/>
        <color theme="1"/>
        <rFont val="Times New Roman"/>
        <family val="1"/>
        <charset val="204"/>
      </rPr>
      <t xml:space="preserve"> (кураги)</t>
    </r>
  </si>
  <si>
    <t>Суп картофельный с горохом</t>
  </si>
  <si>
    <t>Кисель из сока яблочного</t>
  </si>
  <si>
    <t>Каша вязкая молочная гречневая</t>
  </si>
  <si>
    <t>Суп молочный с овсяными хлопьями</t>
  </si>
  <si>
    <r>
      <t xml:space="preserve">Компот из св. фруктов </t>
    </r>
    <r>
      <rPr>
        <i/>
        <sz val="11"/>
        <color theme="1"/>
        <rFont val="Times New Roman"/>
        <family val="1"/>
        <charset val="204"/>
      </rPr>
      <t>(Напиток "Дюшес")</t>
    </r>
  </si>
  <si>
    <r>
      <t>Салат из отв. овощей</t>
    </r>
    <r>
      <rPr>
        <i/>
        <sz val="11"/>
        <color theme="1"/>
        <rFont val="Times New Roman"/>
        <family val="1"/>
        <charset val="204"/>
      </rPr>
      <t xml:space="preserve"> (Салат "Бурячок")</t>
    </r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</si>
  <si>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(Огурец консервированный)</t>
    </r>
  </si>
  <si>
    <r>
      <t>Салат из отв. овощей (</t>
    </r>
    <r>
      <rPr>
        <i/>
        <sz val="11"/>
        <color theme="1"/>
        <rFont val="Times New Roman"/>
        <family val="1"/>
        <charset val="204"/>
      </rPr>
      <t>Салат "Огонек")</t>
    </r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</si>
  <si>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"Улыбка")</t>
    </r>
  </si>
  <si>
    <t xml:space="preserve">Примерные двухнедельные рационы питания на зимне-осенний период для  дошкольного учреждения,  группы с 12-часовым режимом пребывания </t>
  </si>
  <si>
    <t>Сыр (порциями)</t>
  </si>
  <si>
    <t xml:space="preserve">Бабка картофельная "Новая" </t>
  </si>
  <si>
    <t xml:space="preserve">Сок </t>
  </si>
  <si>
    <t>Фрукты (яблоки)</t>
  </si>
  <si>
    <t>70/5</t>
  </si>
  <si>
    <t>100/8</t>
  </si>
  <si>
    <t>Огурец консервированный (порциями)</t>
  </si>
  <si>
    <t>Котлета рыбная "Жемчужина"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</si>
  <si>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(молоко кипяченное)</t>
    </r>
  </si>
  <si>
    <t>Фрукты (груши)</t>
  </si>
  <si>
    <t>Салат из свеклы с маслом растительным</t>
  </si>
  <si>
    <t>Рассольник ленинградский (со сметаной)</t>
  </si>
  <si>
    <t xml:space="preserve"> Птица отварная (добавка в суп)</t>
  </si>
  <si>
    <t>120/5</t>
  </si>
  <si>
    <t>130/10</t>
  </si>
  <si>
    <t>Какао с молоком "Чебурашка"</t>
  </si>
  <si>
    <t xml:space="preserve">Запеканка из творога (с мукой пшеничной) </t>
  </si>
  <si>
    <t>Тефтели</t>
  </si>
  <si>
    <t>Компот лимонный</t>
  </si>
  <si>
    <t>Молоко или кисломолочный продукт (молоко кипяченное)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</si>
  <si>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 )</t>
    </r>
  </si>
  <si>
    <t>Яйцо рубленные</t>
  </si>
  <si>
    <t>150/4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</si>
  <si>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овощной с яйцом)</t>
    </r>
  </si>
  <si>
    <t>Макароны с сыром</t>
  </si>
  <si>
    <t>170/14</t>
  </si>
  <si>
    <t>Суп с крупой рисовой</t>
  </si>
  <si>
    <t>Картофель тушенный с овощами</t>
  </si>
  <si>
    <t>Котлета рыбная "Фантазия"</t>
  </si>
  <si>
    <t>Компот апельсиновый</t>
  </si>
  <si>
    <t>Кондитерское изделие (печенье)</t>
  </si>
  <si>
    <r>
      <t>Мучное изделие</t>
    </r>
    <r>
      <rPr>
        <i/>
        <sz val="11"/>
        <color theme="1"/>
        <rFont val="Times New Roman"/>
        <family val="1"/>
        <charset val="204"/>
      </rPr>
      <t xml:space="preserve"> (Булочка "Витьба")</t>
    </r>
  </si>
  <si>
    <t>Запеканка из творога (с манной крупой) со сметаной</t>
  </si>
  <si>
    <t>Хлеб пшеничный (порциями)</t>
  </si>
  <si>
    <t>Биточки рыбные "Нептун"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</si>
  <si>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</si>
  <si>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 xml:space="preserve">Запеканка из творога (с манной крупой) </t>
  </si>
  <si>
    <t>Салат из ов. овощей (Салат "Агеньчык"")</t>
  </si>
  <si>
    <t>Сложный гарнир В-2</t>
  </si>
  <si>
    <t>Какао с молоком  "Чебурашка"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</si>
</sst>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1" fontId="3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2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05"/>
  <sheetViews>
    <sheetView tabSelected="1" topLeftCell="A338" zoomScale="80" zoomScaleNormal="80" workbookViewId="0">
      <selection activeCell="B369" sqref="B369"/>
    </sheetView>
  </sheetViews>
  <sheetFormatPr defaultRowHeight="15" x14ac:dyDescent="0.25"/>
  <cols>
    <col min="1" max="1" width="4.42578125" customWidth="1"/>
    <col min="2" max="2" width="53.28515625" customWidth="1"/>
    <col min="3" max="11" width="12.7109375" customWidth="1"/>
    <col min="12" max="12" width="12.140625" customWidth="1"/>
    <col min="13" max="13" width="9.5703125" style="57" hidden="1" customWidth="1"/>
    <col min="14" max="14" width="10.28515625" style="57" hidden="1" customWidth="1"/>
  </cols>
  <sheetData>
    <row r="2" spans="2:14" s="26" customFormat="1" ht="45" customHeight="1" x14ac:dyDescent="0.35">
      <c r="B2" s="95" t="s">
        <v>96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56"/>
      <c r="N2" s="56"/>
    </row>
    <row r="4" spans="2:14" ht="16.5" x14ac:dyDescent="0.25">
      <c r="B4" s="96" t="s">
        <v>42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4" ht="16.5" x14ac:dyDescent="0.25">
      <c r="B5" s="96" t="s">
        <v>41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2:14" x14ac:dyDescent="0.25">
      <c r="B6" s="97" t="s">
        <v>0</v>
      </c>
      <c r="C6" s="88" t="s">
        <v>5</v>
      </c>
      <c r="D6" s="88"/>
      <c r="E6" s="88"/>
      <c r="F6" s="88"/>
      <c r="G6" s="25"/>
      <c r="H6" s="88" t="s">
        <v>6</v>
      </c>
      <c r="I6" s="88"/>
      <c r="J6" s="88"/>
      <c r="K6" s="88"/>
      <c r="L6" s="88"/>
    </row>
    <row r="7" spans="2:14" x14ac:dyDescent="0.25">
      <c r="B7" s="97"/>
      <c r="C7" s="1" t="s">
        <v>1</v>
      </c>
      <c r="D7" s="25" t="s">
        <v>2</v>
      </c>
      <c r="E7" s="25" t="s">
        <v>3</v>
      </c>
      <c r="F7" s="25" t="s">
        <v>4</v>
      </c>
      <c r="G7" s="2" t="s">
        <v>7</v>
      </c>
      <c r="H7" s="6" t="s">
        <v>1</v>
      </c>
      <c r="I7" s="25" t="s">
        <v>2</v>
      </c>
      <c r="J7" s="25" t="s">
        <v>3</v>
      </c>
      <c r="K7" s="25" t="s">
        <v>4</v>
      </c>
      <c r="L7" s="25" t="s">
        <v>7</v>
      </c>
    </row>
    <row r="8" spans="2:14" ht="16.5" x14ac:dyDescent="0.25">
      <c r="B8" s="98" t="s">
        <v>13</v>
      </c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2:14" x14ac:dyDescent="0.25">
      <c r="B9" s="19" t="s">
        <v>37</v>
      </c>
      <c r="C9" s="1">
        <v>130</v>
      </c>
      <c r="D9" s="25">
        <v>5.51</v>
      </c>
      <c r="E9" s="25">
        <v>5.23</v>
      </c>
      <c r="F9" s="25">
        <v>22.55</v>
      </c>
      <c r="G9" s="25">
        <v>241.86</v>
      </c>
      <c r="H9" s="6">
        <v>140</v>
      </c>
      <c r="I9" s="25">
        <v>3.78</v>
      </c>
      <c r="J9" s="25">
        <v>4.5199999999999996</v>
      </c>
      <c r="K9" s="25">
        <v>20.98</v>
      </c>
      <c r="L9" s="25">
        <v>268.83</v>
      </c>
    </row>
    <row r="10" spans="2:14" x14ac:dyDescent="0.25">
      <c r="B10" s="18" t="s">
        <v>38</v>
      </c>
      <c r="C10" s="1">
        <v>150</v>
      </c>
      <c r="D10" s="25">
        <v>0.02</v>
      </c>
      <c r="E10" s="25">
        <v>0.01</v>
      </c>
      <c r="F10" s="25">
        <v>6.75</v>
      </c>
      <c r="G10" s="4">
        <v>27.11</v>
      </c>
      <c r="H10" s="6">
        <v>200</v>
      </c>
      <c r="I10" s="25">
        <v>0.05</v>
      </c>
      <c r="J10" s="25">
        <v>0.01</v>
      </c>
      <c r="K10" s="4">
        <v>9.89</v>
      </c>
      <c r="L10" s="25">
        <v>39.880000000000003</v>
      </c>
    </row>
    <row r="11" spans="2:14" x14ac:dyDescent="0.25">
      <c r="B11" s="18" t="s">
        <v>71</v>
      </c>
      <c r="C11" s="1">
        <v>20</v>
      </c>
      <c r="D11" s="30">
        <v>1.5</v>
      </c>
      <c r="E11" s="3">
        <v>2.36</v>
      </c>
      <c r="F11" s="30">
        <v>14.98</v>
      </c>
      <c r="G11" s="30">
        <v>83.42</v>
      </c>
      <c r="H11" s="6">
        <v>20</v>
      </c>
      <c r="I11" s="70">
        <v>1.5</v>
      </c>
      <c r="J11" s="3">
        <v>2.36</v>
      </c>
      <c r="K11" s="70">
        <v>14.98</v>
      </c>
      <c r="L11" s="70">
        <v>83.42</v>
      </c>
    </row>
    <row r="12" spans="2:14" x14ac:dyDescent="0.25">
      <c r="B12" s="16" t="s">
        <v>97</v>
      </c>
      <c r="C12" s="14"/>
      <c r="D12" s="11"/>
      <c r="E12" s="11"/>
      <c r="F12" s="11"/>
      <c r="G12" s="11"/>
      <c r="H12" s="14">
        <v>15</v>
      </c>
      <c r="I12" s="11">
        <v>3.45</v>
      </c>
      <c r="J12" s="11">
        <v>4.3499999999999996</v>
      </c>
      <c r="K12" s="11">
        <v>0</v>
      </c>
      <c r="L12" s="11">
        <v>54</v>
      </c>
    </row>
    <row r="13" spans="2:14" x14ac:dyDescent="0.25">
      <c r="B13" s="20" t="s">
        <v>12</v>
      </c>
      <c r="C13" s="8">
        <v>0.25</v>
      </c>
      <c r="D13" s="5">
        <f>D9+D11+D10+D12</f>
        <v>7.0299999999999994</v>
      </c>
      <c r="E13" s="5">
        <f t="shared" ref="E13:G13" si="0">E9+E11+E10+E12</f>
        <v>7.6</v>
      </c>
      <c r="F13" s="5">
        <f t="shared" si="0"/>
        <v>44.28</v>
      </c>
      <c r="G13" s="5">
        <f t="shared" si="0"/>
        <v>352.39000000000004</v>
      </c>
      <c r="H13" s="8">
        <v>0.22</v>
      </c>
      <c r="I13" s="5">
        <f t="shared" ref="I13:L13" si="1">I9+I11+I10+I12</f>
        <v>8.7799999999999994</v>
      </c>
      <c r="J13" s="5">
        <f t="shared" si="1"/>
        <v>11.239999999999998</v>
      </c>
      <c r="K13" s="5">
        <f t="shared" si="1"/>
        <v>45.85</v>
      </c>
      <c r="L13" s="5">
        <f t="shared" si="1"/>
        <v>446.13</v>
      </c>
      <c r="M13" s="27">
        <f>G13*85/G32</f>
        <v>22.414989149143157</v>
      </c>
      <c r="N13" s="27">
        <f>L13*85/L32</f>
        <v>21.995585923678824</v>
      </c>
    </row>
    <row r="14" spans="2:14" ht="16.5" x14ac:dyDescent="0.25">
      <c r="B14" s="99" t="s">
        <v>14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7"/>
      <c r="N14" s="7"/>
    </row>
    <row r="15" spans="2:14" x14ac:dyDescent="0.25">
      <c r="B15" s="17" t="s">
        <v>64</v>
      </c>
      <c r="C15" s="1">
        <v>50</v>
      </c>
      <c r="D15" s="4">
        <v>0.45</v>
      </c>
      <c r="E15" s="4">
        <v>2.5</v>
      </c>
      <c r="F15" s="4">
        <v>2.5</v>
      </c>
      <c r="G15" s="4">
        <v>71.319999999999993</v>
      </c>
      <c r="H15" s="6">
        <v>60</v>
      </c>
      <c r="I15" s="4">
        <v>0.54</v>
      </c>
      <c r="J15" s="4">
        <v>3</v>
      </c>
      <c r="K15" s="4">
        <v>3</v>
      </c>
      <c r="L15" s="4">
        <v>85.58</v>
      </c>
      <c r="M15" s="7"/>
      <c r="N15" s="7"/>
    </row>
    <row r="16" spans="2:14" x14ac:dyDescent="0.25">
      <c r="B16" s="18" t="s">
        <v>65</v>
      </c>
      <c r="C16" s="1">
        <v>150</v>
      </c>
      <c r="D16" s="4">
        <v>1.34</v>
      </c>
      <c r="E16" s="4">
        <v>2.38</v>
      </c>
      <c r="F16" s="4">
        <v>4.74</v>
      </c>
      <c r="G16" s="4">
        <v>62.7</v>
      </c>
      <c r="H16" s="6">
        <v>200</v>
      </c>
      <c r="I16" s="4">
        <v>1.79</v>
      </c>
      <c r="J16" s="4">
        <v>3.17</v>
      </c>
      <c r="K16" s="4">
        <v>5.95</v>
      </c>
      <c r="L16" s="4">
        <v>83.6</v>
      </c>
      <c r="M16" s="7"/>
      <c r="N16" s="7"/>
    </row>
    <row r="17" spans="2:14" x14ac:dyDescent="0.25">
      <c r="B17" s="18" t="s">
        <v>34</v>
      </c>
      <c r="C17" s="1">
        <v>50</v>
      </c>
      <c r="D17" s="4">
        <v>8.85</v>
      </c>
      <c r="E17" s="4">
        <v>6.2</v>
      </c>
      <c r="F17" s="4">
        <v>3.7</v>
      </c>
      <c r="G17" s="4">
        <v>117.9</v>
      </c>
      <c r="H17" s="6">
        <v>70</v>
      </c>
      <c r="I17" s="25">
        <v>12.39</v>
      </c>
      <c r="J17" s="25">
        <v>8.52</v>
      </c>
      <c r="K17" s="25">
        <v>4.95</v>
      </c>
      <c r="L17" s="25">
        <v>164.05</v>
      </c>
      <c r="M17" s="7"/>
      <c r="N17" s="7"/>
    </row>
    <row r="18" spans="2:14" x14ac:dyDescent="0.25">
      <c r="B18" s="18" t="s">
        <v>32</v>
      </c>
      <c r="C18" s="1">
        <v>120</v>
      </c>
      <c r="D18" s="4">
        <v>2.94</v>
      </c>
      <c r="E18" s="4">
        <v>4.16</v>
      </c>
      <c r="F18" s="4">
        <v>8.75</v>
      </c>
      <c r="G18" s="4">
        <v>101.62</v>
      </c>
      <c r="H18" s="6">
        <v>150</v>
      </c>
      <c r="I18" s="25">
        <v>3.66</v>
      </c>
      <c r="J18" s="4">
        <v>5.23</v>
      </c>
      <c r="K18" s="4">
        <v>9.99</v>
      </c>
      <c r="L18" s="4">
        <v>126.08</v>
      </c>
      <c r="M18" s="7"/>
      <c r="N18" s="7"/>
    </row>
    <row r="19" spans="2:14" x14ac:dyDescent="0.25">
      <c r="B19" s="18" t="s">
        <v>53</v>
      </c>
      <c r="C19" s="1">
        <v>150</v>
      </c>
      <c r="D19" s="4">
        <v>0.56999999999999995</v>
      </c>
      <c r="E19" s="4">
        <v>0.08</v>
      </c>
      <c r="F19" s="4">
        <v>15.3</v>
      </c>
      <c r="G19" s="4">
        <v>97.57</v>
      </c>
      <c r="H19" s="6">
        <v>200</v>
      </c>
      <c r="I19" s="4">
        <v>0.76</v>
      </c>
      <c r="J19" s="4">
        <v>0.11</v>
      </c>
      <c r="K19" s="4">
        <v>19.07</v>
      </c>
      <c r="L19" s="4">
        <v>90.09</v>
      </c>
      <c r="M19" s="7"/>
      <c r="N19" s="7"/>
    </row>
    <row r="20" spans="2:14" x14ac:dyDescent="0.25">
      <c r="B20" s="18" t="s">
        <v>16</v>
      </c>
      <c r="C20" s="1">
        <v>30</v>
      </c>
      <c r="D20" s="4">
        <v>1.98</v>
      </c>
      <c r="E20" s="4">
        <v>0.36</v>
      </c>
      <c r="F20" s="4">
        <v>10.02</v>
      </c>
      <c r="G20" s="4">
        <v>52.2</v>
      </c>
      <c r="H20" s="6">
        <v>50</v>
      </c>
      <c r="I20" s="4">
        <v>3.3</v>
      </c>
      <c r="J20" s="4">
        <v>0.6</v>
      </c>
      <c r="K20" s="4">
        <v>16.7</v>
      </c>
      <c r="L20" s="4">
        <v>87</v>
      </c>
      <c r="M20" s="7"/>
      <c r="N20" s="7"/>
    </row>
    <row r="21" spans="2:14" x14ac:dyDescent="0.25">
      <c r="B21" s="20" t="s">
        <v>12</v>
      </c>
      <c r="C21" s="8">
        <v>0.32</v>
      </c>
      <c r="D21" s="5">
        <f>D15+D16+D17+D18+D19+D20</f>
        <v>16.13</v>
      </c>
      <c r="E21" s="5">
        <f t="shared" ref="E21:G21" si="2">E15+E16+E17+E18+E19+E20</f>
        <v>15.68</v>
      </c>
      <c r="F21" s="5">
        <f t="shared" si="2"/>
        <v>45.010000000000005</v>
      </c>
      <c r="G21" s="5">
        <f t="shared" si="2"/>
        <v>503.30999999999995</v>
      </c>
      <c r="H21" s="8">
        <v>0.33</v>
      </c>
      <c r="I21" s="5">
        <f>I15+I16+I17+I18+I19+I20</f>
        <v>22.440000000000005</v>
      </c>
      <c r="J21" s="5">
        <f t="shared" ref="J21:L21" si="3">J15+J16+J17+J18+J19+J20</f>
        <v>20.630000000000003</v>
      </c>
      <c r="K21" s="5">
        <f t="shared" si="3"/>
        <v>59.66</v>
      </c>
      <c r="L21" s="5">
        <f t="shared" si="3"/>
        <v>636.4</v>
      </c>
      <c r="M21" s="27">
        <f>G21*85/G32</f>
        <v>32.014779615355828</v>
      </c>
      <c r="N21" s="27">
        <f>L21*85/L32</f>
        <v>31.376484167908913</v>
      </c>
    </row>
    <row r="22" spans="2:14" ht="16.5" x14ac:dyDescent="0.25">
      <c r="B22" s="99" t="s">
        <v>17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7"/>
      <c r="N22" s="7"/>
    </row>
    <row r="23" spans="2:14" x14ac:dyDescent="0.25">
      <c r="B23" s="19" t="s">
        <v>57</v>
      </c>
      <c r="C23" s="1">
        <v>150</v>
      </c>
      <c r="D23" s="22">
        <v>4.3499999999999996</v>
      </c>
      <c r="E23" s="22">
        <v>4.8</v>
      </c>
      <c r="F23" s="22">
        <v>12</v>
      </c>
      <c r="G23" s="22">
        <v>94</v>
      </c>
      <c r="H23" s="6">
        <v>150</v>
      </c>
      <c r="I23" s="22">
        <v>4.3499999999999996</v>
      </c>
      <c r="J23" s="22">
        <v>4.8</v>
      </c>
      <c r="K23" s="22">
        <v>12</v>
      </c>
      <c r="L23" s="22">
        <v>94</v>
      </c>
      <c r="M23" s="7"/>
      <c r="N23" s="7"/>
    </row>
    <row r="24" spans="2:14" s="35" customFormat="1" x14ac:dyDescent="0.25">
      <c r="B24" s="16" t="s">
        <v>18</v>
      </c>
      <c r="C24" s="1">
        <v>20</v>
      </c>
      <c r="D24" s="30">
        <v>2.08</v>
      </c>
      <c r="E24" s="30">
        <v>0.68</v>
      </c>
      <c r="F24" s="30">
        <v>9.9</v>
      </c>
      <c r="G24" s="30">
        <v>54</v>
      </c>
      <c r="H24" s="6">
        <v>30</v>
      </c>
      <c r="I24" s="30">
        <v>3.12</v>
      </c>
      <c r="J24" s="30">
        <v>1.02</v>
      </c>
      <c r="K24" s="30">
        <v>14.85</v>
      </c>
      <c r="L24" s="30">
        <v>81</v>
      </c>
      <c r="M24" s="7"/>
      <c r="N24" s="7"/>
    </row>
    <row r="25" spans="2:14" s="35" customFormat="1" x14ac:dyDescent="0.25">
      <c r="B25" s="36" t="s">
        <v>12</v>
      </c>
      <c r="C25" s="39">
        <v>0.1</v>
      </c>
      <c r="D25" s="37">
        <f>D23+D24</f>
        <v>6.43</v>
      </c>
      <c r="E25" s="37">
        <f t="shared" ref="E25:L25" si="4">E23+E24</f>
        <v>5.4799999999999995</v>
      </c>
      <c r="F25" s="37">
        <f t="shared" si="4"/>
        <v>21.9</v>
      </c>
      <c r="G25" s="37">
        <f t="shared" si="4"/>
        <v>148</v>
      </c>
      <c r="H25" s="39">
        <v>0.1</v>
      </c>
      <c r="I25" s="37">
        <f t="shared" si="4"/>
        <v>7.47</v>
      </c>
      <c r="J25" s="37">
        <f t="shared" si="4"/>
        <v>5.82</v>
      </c>
      <c r="K25" s="37">
        <f t="shared" si="4"/>
        <v>26.85</v>
      </c>
      <c r="L25" s="37">
        <f t="shared" si="4"/>
        <v>175</v>
      </c>
      <c r="M25" s="7">
        <f>G25*85/G32</f>
        <v>9.4140537304497478</v>
      </c>
      <c r="N25" s="7">
        <f>L25*85/L32</f>
        <v>8.6280401153112187</v>
      </c>
    </row>
    <row r="26" spans="2:14" ht="16.5" x14ac:dyDescent="0.25">
      <c r="B26" s="82" t="s">
        <v>59</v>
      </c>
      <c r="C26" s="83"/>
      <c r="D26" s="83"/>
      <c r="E26" s="83"/>
      <c r="F26" s="83"/>
      <c r="G26" s="83"/>
      <c r="H26" s="83"/>
      <c r="I26" s="83"/>
      <c r="J26" s="83"/>
      <c r="K26" s="83"/>
      <c r="L26" s="84"/>
      <c r="M26" s="7"/>
      <c r="N26" s="7"/>
    </row>
    <row r="27" spans="2:14" x14ac:dyDescent="0.25">
      <c r="B27" s="17" t="s">
        <v>98</v>
      </c>
      <c r="C27" s="1">
        <v>100</v>
      </c>
      <c r="D27" s="4">
        <v>10.43</v>
      </c>
      <c r="E27" s="4">
        <v>9.58</v>
      </c>
      <c r="F27" s="4">
        <v>28.09</v>
      </c>
      <c r="G27" s="4">
        <v>140.6</v>
      </c>
      <c r="H27" s="10">
        <v>150</v>
      </c>
      <c r="I27" s="4">
        <v>15.64</v>
      </c>
      <c r="J27" s="4">
        <v>14.37</v>
      </c>
      <c r="K27" s="4">
        <v>42.13</v>
      </c>
      <c r="L27" s="4">
        <v>210.9</v>
      </c>
      <c r="M27" s="7"/>
      <c r="N27" s="7"/>
    </row>
    <row r="28" spans="2:14" x14ac:dyDescent="0.25">
      <c r="B28" s="17" t="s">
        <v>99</v>
      </c>
      <c r="C28" s="1">
        <v>150</v>
      </c>
      <c r="D28" s="4">
        <v>0.45</v>
      </c>
      <c r="E28" s="4">
        <v>0</v>
      </c>
      <c r="F28" s="4">
        <v>16.5</v>
      </c>
      <c r="G28" s="4">
        <v>67.5</v>
      </c>
      <c r="H28" s="10">
        <v>200</v>
      </c>
      <c r="I28" s="4">
        <v>0.6</v>
      </c>
      <c r="J28" s="4">
        <v>0</v>
      </c>
      <c r="K28" s="4">
        <v>22</v>
      </c>
      <c r="L28" s="4">
        <v>90</v>
      </c>
      <c r="M28" s="7"/>
      <c r="N28" s="7"/>
    </row>
    <row r="29" spans="2:14" x14ac:dyDescent="0.25">
      <c r="B29" s="16" t="s">
        <v>18</v>
      </c>
      <c r="C29" s="1">
        <v>20</v>
      </c>
      <c r="D29" s="70">
        <v>2.08</v>
      </c>
      <c r="E29" s="70">
        <v>0.68</v>
      </c>
      <c r="F29" s="70">
        <v>9.9</v>
      </c>
      <c r="G29" s="70">
        <v>54</v>
      </c>
      <c r="H29" s="6">
        <v>30</v>
      </c>
      <c r="I29" s="70">
        <v>3.12</v>
      </c>
      <c r="J29" s="70">
        <v>1.02</v>
      </c>
      <c r="K29" s="70">
        <v>14.85</v>
      </c>
      <c r="L29" s="70">
        <v>81</v>
      </c>
      <c r="M29" s="7"/>
      <c r="N29" s="7"/>
    </row>
    <row r="30" spans="2:14" x14ac:dyDescent="0.25">
      <c r="B30" s="18" t="s">
        <v>100</v>
      </c>
      <c r="C30" s="1">
        <v>150</v>
      </c>
      <c r="D30" s="30">
        <v>0.6</v>
      </c>
      <c r="E30" s="30">
        <v>0.6</v>
      </c>
      <c r="F30" s="30">
        <v>14.7</v>
      </c>
      <c r="G30" s="30">
        <v>70.5</v>
      </c>
      <c r="H30" s="6">
        <v>180</v>
      </c>
      <c r="I30" s="30">
        <v>0.72</v>
      </c>
      <c r="J30" s="30">
        <v>0.72</v>
      </c>
      <c r="K30" s="30">
        <v>17.64</v>
      </c>
      <c r="L30" s="30">
        <v>84.6</v>
      </c>
      <c r="M30" s="7"/>
      <c r="N30" s="7"/>
    </row>
    <row r="31" spans="2:14" x14ac:dyDescent="0.25">
      <c r="B31" s="20" t="s">
        <v>12</v>
      </c>
      <c r="C31" s="8">
        <v>0.23</v>
      </c>
      <c r="D31" s="5">
        <f>D28+D29+D30+D27</f>
        <v>13.56</v>
      </c>
      <c r="E31" s="5">
        <f t="shared" ref="E31:G31" si="5">E28+E29+E30+E27</f>
        <v>10.86</v>
      </c>
      <c r="F31" s="5">
        <f t="shared" si="5"/>
        <v>69.19</v>
      </c>
      <c r="G31" s="5">
        <f t="shared" si="5"/>
        <v>332.6</v>
      </c>
      <c r="H31" s="8">
        <v>0.25</v>
      </c>
      <c r="I31" s="5">
        <f>I28+I29+I30+I27</f>
        <v>20.080000000000002</v>
      </c>
      <c r="J31" s="5">
        <f t="shared" ref="J31:L31" si="6">J28+J29+J30+J27</f>
        <v>16.11</v>
      </c>
      <c r="K31" s="5">
        <f t="shared" si="6"/>
        <v>96.62</v>
      </c>
      <c r="L31" s="5">
        <f t="shared" si="6"/>
        <v>466.5</v>
      </c>
      <c r="M31" s="27">
        <f>G31*85/G32</f>
        <v>21.156177505051261</v>
      </c>
      <c r="N31" s="7">
        <f>L31*85/L32</f>
        <v>22.999889793101048</v>
      </c>
    </row>
    <row r="32" spans="2:14" x14ac:dyDescent="0.25">
      <c r="B32" s="20" t="s">
        <v>20</v>
      </c>
      <c r="C32" s="8">
        <v>0.9</v>
      </c>
      <c r="D32" s="5">
        <f>D13+D21+D25+D31</f>
        <v>43.15</v>
      </c>
      <c r="E32" s="5">
        <f t="shared" ref="E32:G32" si="7">E13+E21+E25+E31</f>
        <v>39.620000000000005</v>
      </c>
      <c r="F32" s="5">
        <f t="shared" si="7"/>
        <v>180.38</v>
      </c>
      <c r="G32" s="5">
        <f t="shared" si="7"/>
        <v>1336.3000000000002</v>
      </c>
      <c r="H32" s="8">
        <v>0.9</v>
      </c>
      <c r="I32" s="5">
        <f>I13+I21+I25+I31</f>
        <v>58.77000000000001</v>
      </c>
      <c r="J32" s="5">
        <f t="shared" ref="J32:L32" si="8">J13+J21+J25+J31</f>
        <v>53.8</v>
      </c>
      <c r="K32" s="5">
        <f t="shared" si="8"/>
        <v>228.98</v>
      </c>
      <c r="L32" s="5">
        <f t="shared" si="8"/>
        <v>1724.03</v>
      </c>
      <c r="M32" s="27"/>
      <c r="N32" s="27"/>
    </row>
    <row r="33" spans="2:14" x14ac:dyDescent="0.25">
      <c r="B33" s="9"/>
      <c r="C33" s="114"/>
      <c r="D33" s="115"/>
      <c r="E33" s="115"/>
      <c r="F33" s="115"/>
      <c r="G33" s="115"/>
      <c r="H33" s="114"/>
      <c r="I33" s="115"/>
      <c r="J33" s="115"/>
      <c r="K33" s="115"/>
      <c r="L33" s="115"/>
      <c r="M33" s="29"/>
      <c r="N33" s="29"/>
    </row>
    <row r="34" spans="2:14" x14ac:dyDescent="0.25">
      <c r="B34" s="9"/>
      <c r="C34" s="114"/>
      <c r="D34" s="115"/>
      <c r="E34" s="115"/>
      <c r="F34" s="115"/>
      <c r="G34" s="115"/>
      <c r="H34" s="114"/>
      <c r="I34" s="115"/>
      <c r="J34" s="115"/>
      <c r="K34" s="115"/>
      <c r="L34" s="115"/>
      <c r="M34" s="29"/>
      <c r="N34" s="29"/>
    </row>
    <row r="35" spans="2:14" x14ac:dyDescent="0.25">
      <c r="B35" s="9"/>
      <c r="C35" s="114"/>
      <c r="D35" s="115"/>
      <c r="E35" s="115"/>
      <c r="F35" s="115"/>
      <c r="G35" s="115"/>
      <c r="H35" s="114"/>
      <c r="I35" s="115"/>
      <c r="J35" s="115"/>
      <c r="K35" s="115"/>
      <c r="L35" s="115"/>
      <c r="M35" s="29"/>
      <c r="N35" s="29"/>
    </row>
    <row r="36" spans="2:14" x14ac:dyDescent="0.25">
      <c r="B36" s="9"/>
      <c r="C36" s="114"/>
      <c r="D36" s="115"/>
      <c r="E36" s="115"/>
      <c r="F36" s="115"/>
      <c r="G36" s="115"/>
      <c r="H36" s="114"/>
      <c r="I36" s="115"/>
      <c r="J36" s="115"/>
      <c r="K36" s="115"/>
      <c r="L36" s="115"/>
      <c r="M36" s="29"/>
      <c r="N36" s="29"/>
    </row>
    <row r="37" spans="2:14" x14ac:dyDescent="0.25">
      <c r="B37" s="9"/>
      <c r="C37" s="114"/>
      <c r="D37" s="115"/>
      <c r="E37" s="115"/>
      <c r="F37" s="115"/>
      <c r="G37" s="115"/>
      <c r="H37" s="114"/>
      <c r="I37" s="115"/>
      <c r="J37" s="115"/>
      <c r="K37" s="115"/>
      <c r="L37" s="115"/>
      <c r="M37" s="29"/>
      <c r="N37" s="29"/>
    </row>
    <row r="38" spans="2:14" x14ac:dyDescent="0.25">
      <c r="B38" s="9"/>
      <c r="C38" s="114"/>
      <c r="D38" s="115"/>
      <c r="E38" s="115"/>
      <c r="F38" s="115"/>
      <c r="G38" s="115"/>
      <c r="H38" s="114"/>
      <c r="I38" s="115"/>
      <c r="J38" s="115"/>
      <c r="K38" s="115"/>
      <c r="L38" s="115"/>
      <c r="M38" s="29"/>
      <c r="N38" s="29"/>
    </row>
    <row r="39" spans="2:14" x14ac:dyDescent="0.25">
      <c r="B39" s="9"/>
      <c r="C39" s="69"/>
      <c r="D39" s="49"/>
      <c r="E39" s="49"/>
      <c r="F39" s="49"/>
      <c r="G39" s="49"/>
      <c r="H39" s="29"/>
      <c r="I39" s="49"/>
      <c r="J39" s="49"/>
      <c r="K39" s="49"/>
      <c r="L39" s="49"/>
      <c r="M39" s="29" t="e">
        <f>M13+#REF!+M21+M25+M31</f>
        <v>#REF!</v>
      </c>
      <c r="N39" s="29" t="e">
        <f>N13+#REF!+N21+N25+N31</f>
        <v>#REF!</v>
      </c>
    </row>
    <row r="40" spans="2:14" x14ac:dyDescent="0.25">
      <c r="B40" s="48"/>
      <c r="C40" s="69"/>
      <c r="D40" s="49"/>
      <c r="E40" s="49"/>
      <c r="F40" s="49"/>
      <c r="G40" s="49"/>
      <c r="H40" s="29"/>
      <c r="I40" s="49"/>
      <c r="J40" s="49"/>
      <c r="K40" s="49"/>
      <c r="L40" s="49"/>
      <c r="M40" s="29"/>
      <c r="N40" s="29"/>
    </row>
    <row r="41" spans="2:14" ht="18.75" x14ac:dyDescent="0.3">
      <c r="B41" s="100" t="s">
        <v>47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  <row r="42" spans="2:14" ht="18.75" x14ac:dyDescent="0.3">
      <c r="B42" s="85" t="s">
        <v>41</v>
      </c>
      <c r="C42" s="86"/>
      <c r="D42" s="86"/>
      <c r="E42" s="86"/>
      <c r="F42" s="86"/>
      <c r="G42" s="86"/>
      <c r="H42" s="86"/>
      <c r="I42" s="86"/>
      <c r="J42" s="86"/>
      <c r="K42" s="86"/>
      <c r="L42" s="87"/>
    </row>
    <row r="43" spans="2:14" x14ac:dyDescent="0.25">
      <c r="B43" s="97" t="s">
        <v>0</v>
      </c>
      <c r="C43" s="88" t="s">
        <v>5</v>
      </c>
      <c r="D43" s="88"/>
      <c r="E43" s="88"/>
      <c r="F43" s="88"/>
      <c r="G43" s="25"/>
      <c r="H43" s="88" t="s">
        <v>6</v>
      </c>
      <c r="I43" s="88"/>
      <c r="J43" s="88"/>
      <c r="K43" s="88"/>
      <c r="L43" s="88"/>
    </row>
    <row r="44" spans="2:14" x14ac:dyDescent="0.25">
      <c r="B44" s="97"/>
      <c r="C44" s="1" t="s">
        <v>1</v>
      </c>
      <c r="D44" s="25" t="s">
        <v>2</v>
      </c>
      <c r="E44" s="25" t="s">
        <v>3</v>
      </c>
      <c r="F44" s="25" t="s">
        <v>4</v>
      </c>
      <c r="G44" s="2" t="s">
        <v>7</v>
      </c>
      <c r="H44" s="6" t="s">
        <v>1</v>
      </c>
      <c r="I44" s="25" t="s">
        <v>2</v>
      </c>
      <c r="J44" s="25" t="s">
        <v>3</v>
      </c>
      <c r="K44" s="25" t="s">
        <v>4</v>
      </c>
      <c r="L44" s="25" t="s">
        <v>7</v>
      </c>
    </row>
    <row r="45" spans="2:14" ht="16.5" x14ac:dyDescent="0.25">
      <c r="B45" s="89" t="s">
        <v>13</v>
      </c>
      <c r="C45" s="90"/>
      <c r="D45" s="90"/>
      <c r="E45" s="90"/>
      <c r="F45" s="90"/>
      <c r="G45" s="90"/>
      <c r="H45" s="90"/>
      <c r="I45" s="90"/>
      <c r="J45" s="90"/>
      <c r="K45" s="90"/>
      <c r="L45" s="91"/>
    </row>
    <row r="46" spans="2:14" x14ac:dyDescent="0.25">
      <c r="B46" s="19" t="s">
        <v>67</v>
      </c>
      <c r="C46" s="1">
        <v>50</v>
      </c>
      <c r="D46" s="25">
        <v>0.55000000000000004</v>
      </c>
      <c r="E46" s="25">
        <v>0.1</v>
      </c>
      <c r="F46" s="25">
        <v>1.9</v>
      </c>
      <c r="G46" s="25">
        <v>12</v>
      </c>
      <c r="H46" s="6">
        <v>60</v>
      </c>
      <c r="I46" s="25">
        <v>0.66</v>
      </c>
      <c r="J46" s="25">
        <v>0.12</v>
      </c>
      <c r="K46" s="25">
        <v>2.2799999999999998</v>
      </c>
      <c r="L46" s="25">
        <v>14.4</v>
      </c>
    </row>
    <row r="47" spans="2:14" x14ac:dyDescent="0.25">
      <c r="B47" s="19" t="s">
        <v>68</v>
      </c>
      <c r="C47" s="1" t="s">
        <v>101</v>
      </c>
      <c r="D47" s="25">
        <v>6.52</v>
      </c>
      <c r="E47" s="25">
        <v>12.46</v>
      </c>
      <c r="F47" s="25">
        <v>3.23</v>
      </c>
      <c r="G47" s="25">
        <v>145.82</v>
      </c>
      <c r="H47" s="1" t="s">
        <v>102</v>
      </c>
      <c r="I47" s="34">
        <v>9.32</v>
      </c>
      <c r="J47" s="34">
        <v>17.8</v>
      </c>
      <c r="K47" s="34">
        <v>3.76</v>
      </c>
      <c r="L47" s="34">
        <v>208.32</v>
      </c>
    </row>
    <row r="48" spans="2:14" x14ac:dyDescent="0.25">
      <c r="B48" s="18" t="s">
        <v>28</v>
      </c>
      <c r="C48" s="1">
        <v>150</v>
      </c>
      <c r="D48" s="25">
        <v>3.36</v>
      </c>
      <c r="E48" s="25">
        <v>2.68</v>
      </c>
      <c r="F48" s="25">
        <v>14.56</v>
      </c>
      <c r="G48" s="4">
        <v>97.41</v>
      </c>
      <c r="H48" s="6">
        <v>200</v>
      </c>
      <c r="I48" s="25">
        <v>4.5599999999999996</v>
      </c>
      <c r="J48" s="25">
        <v>3.59</v>
      </c>
      <c r="K48" s="4">
        <v>18.97</v>
      </c>
      <c r="L48" s="25">
        <v>128.65</v>
      </c>
    </row>
    <row r="49" spans="2:14" x14ac:dyDescent="0.25">
      <c r="B49" s="16" t="s">
        <v>18</v>
      </c>
      <c r="C49" s="1">
        <v>30</v>
      </c>
      <c r="D49" s="70">
        <v>3.12</v>
      </c>
      <c r="E49" s="70">
        <v>1.02</v>
      </c>
      <c r="F49" s="70">
        <v>14.85</v>
      </c>
      <c r="G49" s="70">
        <v>81</v>
      </c>
      <c r="H49" s="6">
        <v>40</v>
      </c>
      <c r="I49" s="43">
        <v>4.16</v>
      </c>
      <c r="J49" s="43">
        <v>1.36</v>
      </c>
      <c r="K49" s="43">
        <v>19.8</v>
      </c>
      <c r="L49" s="43">
        <v>108</v>
      </c>
    </row>
    <row r="50" spans="2:14" x14ac:dyDescent="0.25">
      <c r="B50" s="20" t="s">
        <v>12</v>
      </c>
      <c r="C50" s="8">
        <v>0.22</v>
      </c>
      <c r="D50" s="1">
        <f>D46+D47+D48+D49</f>
        <v>13.55</v>
      </c>
      <c r="E50" s="1">
        <f t="shared" ref="E50:G50" si="9">E46+E47+E48+E49</f>
        <v>16.260000000000002</v>
      </c>
      <c r="F50" s="1">
        <f t="shared" si="9"/>
        <v>34.54</v>
      </c>
      <c r="G50" s="1">
        <f t="shared" si="9"/>
        <v>336.23</v>
      </c>
      <c r="H50" s="8">
        <v>0.22</v>
      </c>
      <c r="I50" s="1">
        <f>I46+I47+I48+I49</f>
        <v>18.7</v>
      </c>
      <c r="J50" s="1">
        <f t="shared" ref="J50:L50" si="10">J46+J47+J48+J49</f>
        <v>22.87</v>
      </c>
      <c r="K50" s="1">
        <f t="shared" si="10"/>
        <v>44.81</v>
      </c>
      <c r="L50" s="1">
        <f t="shared" si="10"/>
        <v>459.37</v>
      </c>
      <c r="M50" s="27">
        <f>G50*85/G70</f>
        <v>21.439057506788895</v>
      </c>
      <c r="N50" s="27">
        <f>L50*85/L70</f>
        <v>21.519479517434842</v>
      </c>
    </row>
    <row r="51" spans="2:14" ht="16.5" x14ac:dyDescent="0.25">
      <c r="B51" s="82" t="s">
        <v>14</v>
      </c>
      <c r="C51" s="83"/>
      <c r="D51" s="83"/>
      <c r="E51" s="83"/>
      <c r="F51" s="83"/>
      <c r="G51" s="83"/>
      <c r="H51" s="83"/>
      <c r="I51" s="83"/>
      <c r="J51" s="83"/>
      <c r="K51" s="83"/>
      <c r="L51" s="84"/>
      <c r="M51" s="58"/>
      <c r="N51" s="58"/>
    </row>
    <row r="52" spans="2:14" x14ac:dyDescent="0.25">
      <c r="B52" s="17" t="s">
        <v>103</v>
      </c>
      <c r="C52" s="1">
        <v>50</v>
      </c>
      <c r="D52" s="4">
        <v>0.4</v>
      </c>
      <c r="E52" s="4">
        <v>0.05</v>
      </c>
      <c r="F52" s="4">
        <v>1.1499999999999999</v>
      </c>
      <c r="G52" s="4">
        <v>6.5</v>
      </c>
      <c r="H52" s="6">
        <v>60</v>
      </c>
      <c r="I52" s="4">
        <v>0.48</v>
      </c>
      <c r="J52" s="4">
        <v>0.06</v>
      </c>
      <c r="K52" s="4">
        <v>0.96</v>
      </c>
      <c r="L52" s="4">
        <v>7.8</v>
      </c>
      <c r="M52" s="58"/>
      <c r="N52" s="58"/>
    </row>
    <row r="53" spans="2:14" ht="15" customHeight="1" x14ac:dyDescent="0.25">
      <c r="B53" s="17" t="s">
        <v>26</v>
      </c>
      <c r="C53" s="1" t="s">
        <v>29</v>
      </c>
      <c r="D53" s="4">
        <v>1.01</v>
      </c>
      <c r="E53" s="4">
        <v>2.9</v>
      </c>
      <c r="F53" s="4">
        <v>11.68</v>
      </c>
      <c r="G53" s="4">
        <v>109.06</v>
      </c>
      <c r="H53" s="10" t="s">
        <v>48</v>
      </c>
      <c r="I53" s="4">
        <v>1.35</v>
      </c>
      <c r="J53" s="4">
        <v>3.86</v>
      </c>
      <c r="K53" s="4">
        <v>15.91</v>
      </c>
      <c r="L53" s="4">
        <v>148.77000000000001</v>
      </c>
      <c r="M53" s="58"/>
      <c r="N53" s="58"/>
    </row>
    <row r="54" spans="2:14" ht="15" customHeight="1" x14ac:dyDescent="0.25">
      <c r="B54" s="17" t="s">
        <v>15</v>
      </c>
      <c r="C54" s="6"/>
      <c r="D54" s="4"/>
      <c r="E54" s="4"/>
      <c r="F54" s="4"/>
      <c r="G54" s="4"/>
      <c r="H54" s="6">
        <v>15</v>
      </c>
      <c r="I54" s="4">
        <v>1.9</v>
      </c>
      <c r="J54" s="4">
        <v>1.1499999999999999</v>
      </c>
      <c r="K54" s="4">
        <v>0.05</v>
      </c>
      <c r="L54" s="4">
        <v>31.1</v>
      </c>
      <c r="M54" s="58"/>
      <c r="N54" s="58"/>
    </row>
    <row r="55" spans="2:14" x14ac:dyDescent="0.25">
      <c r="B55" s="18" t="s">
        <v>104</v>
      </c>
      <c r="C55" s="1">
        <v>50</v>
      </c>
      <c r="D55" s="4">
        <v>6.39</v>
      </c>
      <c r="E55" s="4">
        <v>10.76</v>
      </c>
      <c r="F55" s="4">
        <v>7.48</v>
      </c>
      <c r="G55" s="4">
        <v>209.99</v>
      </c>
      <c r="H55" s="10">
        <v>70</v>
      </c>
      <c r="I55" s="45">
        <v>8.94</v>
      </c>
      <c r="J55" s="45">
        <v>15.06</v>
      </c>
      <c r="K55" s="45">
        <v>10.47</v>
      </c>
      <c r="L55" s="45">
        <v>293.99</v>
      </c>
      <c r="M55" s="58"/>
      <c r="N55" s="58"/>
    </row>
    <row r="56" spans="2:14" x14ac:dyDescent="0.25">
      <c r="B56" s="18" t="s">
        <v>27</v>
      </c>
      <c r="C56" s="1">
        <v>100</v>
      </c>
      <c r="D56" s="4">
        <v>1.93</v>
      </c>
      <c r="E56" s="4">
        <v>2.74</v>
      </c>
      <c r="F56" s="4">
        <v>15.38</v>
      </c>
      <c r="G56" s="4">
        <v>94.48</v>
      </c>
      <c r="H56" s="6">
        <v>150</v>
      </c>
      <c r="I56" s="25">
        <v>2.89</v>
      </c>
      <c r="J56" s="4">
        <v>4.1100000000000003</v>
      </c>
      <c r="K56" s="4">
        <v>23.07</v>
      </c>
      <c r="L56" s="4">
        <v>141.72</v>
      </c>
      <c r="M56" s="58"/>
      <c r="N56" s="58"/>
    </row>
    <row r="57" spans="2:14" x14ac:dyDescent="0.25">
      <c r="B57" s="17" t="s">
        <v>91</v>
      </c>
      <c r="C57" s="1">
        <v>150</v>
      </c>
      <c r="D57" s="4">
        <v>0.12</v>
      </c>
      <c r="E57" s="4">
        <v>0.1</v>
      </c>
      <c r="F57" s="4">
        <v>3.08</v>
      </c>
      <c r="G57" s="4">
        <v>14.28</v>
      </c>
      <c r="H57" s="6">
        <v>200</v>
      </c>
      <c r="I57" s="4">
        <v>0.16</v>
      </c>
      <c r="J57" s="4">
        <v>0.13</v>
      </c>
      <c r="K57" s="4">
        <v>4.0999999999999996</v>
      </c>
      <c r="L57" s="4">
        <v>19.04</v>
      </c>
      <c r="M57" s="58"/>
      <c r="N57" s="58"/>
    </row>
    <row r="58" spans="2:14" x14ac:dyDescent="0.25">
      <c r="B58" s="18" t="s">
        <v>16</v>
      </c>
      <c r="C58" s="1">
        <v>30</v>
      </c>
      <c r="D58" s="4">
        <v>1.98</v>
      </c>
      <c r="E58" s="4">
        <v>0.36</v>
      </c>
      <c r="F58" s="4">
        <v>10.02</v>
      </c>
      <c r="G58" s="4">
        <v>52.2</v>
      </c>
      <c r="H58" s="6">
        <v>50</v>
      </c>
      <c r="I58" s="4">
        <v>3.3</v>
      </c>
      <c r="J58" s="4">
        <v>0.6</v>
      </c>
      <c r="K58" s="4">
        <v>16.7</v>
      </c>
      <c r="L58" s="4">
        <v>87</v>
      </c>
      <c r="M58" s="58"/>
      <c r="N58" s="58"/>
    </row>
    <row r="59" spans="2:14" x14ac:dyDescent="0.25">
      <c r="B59" s="20" t="s">
        <v>12</v>
      </c>
      <c r="C59" s="8">
        <v>0.35</v>
      </c>
      <c r="D59" s="5">
        <f>D52+D53+D55+D56+D57+D58+D54</f>
        <v>11.83</v>
      </c>
      <c r="E59" s="5">
        <f t="shared" ref="E59:G59" si="11">E52+E53+E55+E56+E57+E58+E54</f>
        <v>16.91</v>
      </c>
      <c r="F59" s="5">
        <f t="shared" si="11"/>
        <v>48.790000000000006</v>
      </c>
      <c r="G59" s="5">
        <f t="shared" si="11"/>
        <v>486.51</v>
      </c>
      <c r="H59" s="8">
        <v>0.35</v>
      </c>
      <c r="I59" s="5">
        <f t="shared" ref="I59:L59" si="12">I52+I53+I55+I56+I57+I58+I54</f>
        <v>19.02</v>
      </c>
      <c r="J59" s="5">
        <f t="shared" si="12"/>
        <v>24.97</v>
      </c>
      <c r="K59" s="5">
        <f t="shared" si="12"/>
        <v>71.260000000000005</v>
      </c>
      <c r="L59" s="5">
        <f t="shared" si="12"/>
        <v>729.42000000000007</v>
      </c>
      <c r="M59" s="27">
        <f>G59*85/G70</f>
        <v>31.021371881235652</v>
      </c>
      <c r="N59" s="27">
        <f>L59*85/L70</f>
        <v>34.17014334764422</v>
      </c>
    </row>
    <row r="60" spans="2:14" ht="16.5" x14ac:dyDescent="0.25">
      <c r="B60" s="82" t="s">
        <v>17</v>
      </c>
      <c r="C60" s="83"/>
      <c r="D60" s="83"/>
      <c r="E60" s="83"/>
      <c r="F60" s="83"/>
      <c r="G60" s="83"/>
      <c r="H60" s="83"/>
      <c r="I60" s="83"/>
      <c r="J60" s="83"/>
      <c r="K60" s="83"/>
      <c r="L60" s="84"/>
      <c r="M60" s="58"/>
      <c r="N60" s="58"/>
    </row>
    <row r="61" spans="2:14" ht="30" x14ac:dyDescent="0.25">
      <c r="B61" s="72" t="s">
        <v>105</v>
      </c>
      <c r="C61" s="6">
        <v>150</v>
      </c>
      <c r="D61" s="4">
        <v>4.59</v>
      </c>
      <c r="E61" s="4">
        <v>3.45</v>
      </c>
      <c r="F61" s="4">
        <v>7.59</v>
      </c>
      <c r="G61" s="4">
        <v>67.650000000000006</v>
      </c>
      <c r="H61" s="1">
        <v>150</v>
      </c>
      <c r="I61" s="4">
        <v>4.59</v>
      </c>
      <c r="J61" s="4">
        <v>3.45</v>
      </c>
      <c r="K61" s="4">
        <v>7.59</v>
      </c>
      <c r="L61" s="4">
        <v>67.650000000000006</v>
      </c>
      <c r="M61" s="58"/>
      <c r="N61" s="58"/>
    </row>
    <row r="62" spans="2:14" ht="18.75" customHeight="1" x14ac:dyDescent="0.25">
      <c r="B62" s="18" t="s">
        <v>18</v>
      </c>
      <c r="C62" s="14">
        <v>20</v>
      </c>
      <c r="D62" s="70">
        <v>2.08</v>
      </c>
      <c r="E62" s="70">
        <v>0.68</v>
      </c>
      <c r="F62" s="70">
        <v>9.9</v>
      </c>
      <c r="G62" s="70">
        <v>54</v>
      </c>
      <c r="H62" s="14">
        <v>30</v>
      </c>
      <c r="I62" s="70">
        <v>3.12</v>
      </c>
      <c r="J62" s="70">
        <v>1.02</v>
      </c>
      <c r="K62" s="70">
        <v>14.85</v>
      </c>
      <c r="L62" s="70">
        <v>81</v>
      </c>
      <c r="M62" s="58"/>
      <c r="N62" s="58"/>
    </row>
    <row r="63" spans="2:14" x14ac:dyDescent="0.25">
      <c r="B63" s="36" t="s">
        <v>12</v>
      </c>
      <c r="C63" s="39">
        <v>0.1</v>
      </c>
      <c r="D63" s="37">
        <f>D61+D62</f>
        <v>6.67</v>
      </c>
      <c r="E63" s="37">
        <f t="shared" ref="E63:G63" si="13">E61+E62</f>
        <v>4.13</v>
      </c>
      <c r="F63" s="37">
        <f t="shared" si="13"/>
        <v>17.490000000000002</v>
      </c>
      <c r="G63" s="37">
        <f t="shared" si="13"/>
        <v>121.65</v>
      </c>
      <c r="H63" s="39">
        <v>0.1</v>
      </c>
      <c r="I63" s="37">
        <f>I61+I62</f>
        <v>7.71</v>
      </c>
      <c r="J63" s="37">
        <f t="shared" ref="J63:K63" si="14">J61+J62</f>
        <v>4.4700000000000006</v>
      </c>
      <c r="K63" s="37">
        <f t="shared" si="14"/>
        <v>22.439999999999998</v>
      </c>
      <c r="L63" s="37">
        <f>L61+L62</f>
        <v>148.65</v>
      </c>
      <c r="M63" s="7">
        <f>G63*85/G70</f>
        <v>7.7567776394160806</v>
      </c>
      <c r="N63" s="62">
        <f>L63*85/L70</f>
        <v>6.9636036969473176</v>
      </c>
    </row>
    <row r="64" spans="2:14" ht="16.5" x14ac:dyDescent="0.25">
      <c r="B64" s="82" t="s">
        <v>59</v>
      </c>
      <c r="C64" s="83"/>
      <c r="D64" s="83"/>
      <c r="E64" s="83"/>
      <c r="F64" s="83"/>
      <c r="G64" s="83"/>
      <c r="H64" s="83"/>
      <c r="I64" s="83"/>
      <c r="J64" s="83"/>
      <c r="K64" s="83"/>
      <c r="L64" s="84"/>
      <c r="M64" s="58"/>
      <c r="N64" s="58"/>
    </row>
    <row r="65" spans="2:14" x14ac:dyDescent="0.25">
      <c r="B65" s="17" t="s">
        <v>69</v>
      </c>
      <c r="C65" s="1">
        <v>120</v>
      </c>
      <c r="D65" s="4">
        <v>16.309999999999999</v>
      </c>
      <c r="E65" s="4">
        <v>6.38</v>
      </c>
      <c r="F65" s="4">
        <v>38.54</v>
      </c>
      <c r="G65" s="4">
        <v>207.17</v>
      </c>
      <c r="H65" s="6">
        <v>140</v>
      </c>
      <c r="I65" s="4">
        <v>19.84</v>
      </c>
      <c r="J65" s="4">
        <v>7.45</v>
      </c>
      <c r="K65" s="4">
        <v>33.299999999999997</v>
      </c>
      <c r="L65" s="4">
        <v>226.03</v>
      </c>
      <c r="M65" s="58"/>
      <c r="N65" s="58"/>
    </row>
    <row r="66" spans="2:14" x14ac:dyDescent="0.25">
      <c r="B66" s="19" t="s">
        <v>55</v>
      </c>
      <c r="C66" s="1">
        <v>150</v>
      </c>
      <c r="D66" s="22">
        <v>4.95</v>
      </c>
      <c r="E66" s="22">
        <v>1.5</v>
      </c>
      <c r="F66" s="22">
        <v>22.95</v>
      </c>
      <c r="G66" s="22">
        <v>127.5</v>
      </c>
      <c r="H66" s="6">
        <v>200</v>
      </c>
      <c r="I66" s="52">
        <v>6.6</v>
      </c>
      <c r="J66" s="52">
        <v>2</v>
      </c>
      <c r="K66" s="52">
        <v>30.6</v>
      </c>
      <c r="L66" s="52">
        <v>170</v>
      </c>
      <c r="M66" s="58"/>
      <c r="N66" s="58"/>
    </row>
    <row r="67" spans="2:14" x14ac:dyDescent="0.25">
      <c r="B67" s="18" t="s">
        <v>18</v>
      </c>
      <c r="C67" s="1">
        <v>20</v>
      </c>
      <c r="D67" s="70">
        <v>2.08</v>
      </c>
      <c r="E67" s="70">
        <v>0.68</v>
      </c>
      <c r="F67" s="70">
        <v>9.9</v>
      </c>
      <c r="G67" s="70">
        <v>54</v>
      </c>
      <c r="H67" s="6">
        <v>30</v>
      </c>
      <c r="I67" s="70">
        <v>3.12</v>
      </c>
      <c r="J67" s="70">
        <v>1.02</v>
      </c>
      <c r="K67" s="70">
        <v>14.85</v>
      </c>
      <c r="L67" s="70">
        <v>81</v>
      </c>
      <c r="M67" s="58"/>
      <c r="N67" s="58"/>
    </row>
    <row r="68" spans="2:14" x14ac:dyDescent="0.25">
      <c r="B68" s="18" t="s">
        <v>106</v>
      </c>
      <c r="C68" s="1">
        <v>150</v>
      </c>
      <c r="D68" s="70">
        <v>0.6</v>
      </c>
      <c r="E68" s="70">
        <v>0.45</v>
      </c>
      <c r="F68" s="70">
        <v>15.45</v>
      </c>
      <c r="G68" s="70">
        <v>70.5</v>
      </c>
      <c r="H68" s="6">
        <v>180</v>
      </c>
      <c r="I68" s="70">
        <v>0.72</v>
      </c>
      <c r="J68" s="70">
        <v>0.54</v>
      </c>
      <c r="K68" s="70">
        <v>18.54</v>
      </c>
      <c r="L68" s="70">
        <v>84.6</v>
      </c>
      <c r="M68" s="58"/>
      <c r="N68" s="58"/>
    </row>
    <row r="69" spans="2:14" x14ac:dyDescent="0.25">
      <c r="B69" s="20" t="s">
        <v>12</v>
      </c>
      <c r="C69" s="8">
        <v>0.25</v>
      </c>
      <c r="D69" s="5">
        <f>D65+D67+D66</f>
        <v>23.34</v>
      </c>
      <c r="E69" s="5">
        <f t="shared" ref="E69:F69" si="15">E65+E66+E67</f>
        <v>8.56</v>
      </c>
      <c r="F69" s="5">
        <f t="shared" si="15"/>
        <v>71.39</v>
      </c>
      <c r="G69" s="5">
        <f>G65+G67+G66</f>
        <v>388.66999999999996</v>
      </c>
      <c r="H69" s="8">
        <v>0.25</v>
      </c>
      <c r="I69" s="5">
        <f t="shared" ref="I69:L69" si="16">I65+I67+I66</f>
        <v>29.560000000000002</v>
      </c>
      <c r="J69" s="5">
        <f t="shared" si="16"/>
        <v>10.47</v>
      </c>
      <c r="K69" s="5">
        <f t="shared" si="16"/>
        <v>78.75</v>
      </c>
      <c r="L69" s="5">
        <f t="shared" si="16"/>
        <v>477.03</v>
      </c>
      <c r="M69" s="58"/>
      <c r="N69" s="58"/>
    </row>
    <row r="70" spans="2:14" x14ac:dyDescent="0.25">
      <c r="B70" s="20" t="s">
        <v>20</v>
      </c>
      <c r="C70" s="8">
        <v>0.9</v>
      </c>
      <c r="D70" s="5">
        <f>D50+D59+D63+D69</f>
        <v>55.39</v>
      </c>
      <c r="E70" s="5">
        <f t="shared" ref="E70:G70" si="17">E50+E59+E63+E69</f>
        <v>45.860000000000007</v>
      </c>
      <c r="F70" s="5">
        <f t="shared" si="17"/>
        <v>172.21000000000004</v>
      </c>
      <c r="G70" s="5">
        <f t="shared" si="17"/>
        <v>1333.06</v>
      </c>
      <c r="H70" s="8">
        <v>0.9</v>
      </c>
      <c r="I70" s="42">
        <f>I50+I59+I63+I69</f>
        <v>74.990000000000009</v>
      </c>
      <c r="J70" s="42">
        <f t="shared" ref="J70:L70" si="18">J50+J59+J63+J69</f>
        <v>62.78</v>
      </c>
      <c r="K70" s="42">
        <f t="shared" si="18"/>
        <v>217.26</v>
      </c>
      <c r="L70" s="42">
        <f t="shared" si="18"/>
        <v>1814.47</v>
      </c>
      <c r="M70" s="27">
        <f>G69*85/G70</f>
        <v>24.782792972559374</v>
      </c>
      <c r="N70" s="27">
        <f>L69*85/L70</f>
        <v>22.346773437973621</v>
      </c>
    </row>
    <row r="71" spans="2:14" x14ac:dyDescent="0.25">
      <c r="M71" s="7" t="e">
        <f>M50+#REF!+M59+M63+M70</f>
        <v>#REF!</v>
      </c>
      <c r="N71" s="7" t="e">
        <f>N50+#REF!+N59+N63+N70</f>
        <v>#REF!</v>
      </c>
    </row>
    <row r="72" spans="2:14" x14ac:dyDescent="0.25">
      <c r="B72" s="50"/>
      <c r="C72" s="69"/>
      <c r="D72" s="49"/>
      <c r="E72" s="49"/>
      <c r="F72" s="49"/>
      <c r="G72" s="49"/>
      <c r="H72" s="29"/>
      <c r="I72" s="49"/>
      <c r="J72" s="49"/>
      <c r="K72" s="49"/>
      <c r="L72" s="49"/>
    </row>
    <row r="73" spans="2:14" x14ac:dyDescent="0.25">
      <c r="B73" s="50"/>
      <c r="C73" s="69"/>
      <c r="D73" s="49"/>
      <c r="E73" s="49"/>
      <c r="F73" s="49"/>
      <c r="G73" s="49"/>
      <c r="H73" s="29"/>
      <c r="I73" s="49"/>
      <c r="J73" s="49"/>
      <c r="K73" s="49"/>
      <c r="L73" s="49"/>
    </row>
    <row r="74" spans="2:14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2:14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2:14" x14ac:dyDescent="0.25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2:14" x14ac:dyDescent="0.2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2:14" x14ac:dyDescent="0.2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2:14" x14ac:dyDescent="0.25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2:14" x14ac:dyDescent="0.25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2:14" x14ac:dyDescent="0.25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2:14" ht="18.75" x14ac:dyDescent="0.3">
      <c r="B82" s="85" t="s">
        <v>44</v>
      </c>
      <c r="C82" s="86"/>
      <c r="D82" s="86"/>
      <c r="E82" s="86"/>
      <c r="F82" s="86"/>
      <c r="G82" s="86"/>
      <c r="H82" s="86"/>
      <c r="I82" s="86"/>
      <c r="J82" s="86"/>
      <c r="K82" s="86"/>
      <c r="L82" s="87"/>
    </row>
    <row r="83" spans="2:14" ht="18.75" x14ac:dyDescent="0.3">
      <c r="B83" s="85" t="s">
        <v>41</v>
      </c>
      <c r="C83" s="86"/>
      <c r="D83" s="86"/>
      <c r="E83" s="86"/>
      <c r="F83" s="86"/>
      <c r="G83" s="86"/>
      <c r="H83" s="86"/>
      <c r="I83" s="86"/>
      <c r="J83" s="86"/>
      <c r="K83" s="86"/>
      <c r="L83" s="87"/>
    </row>
    <row r="84" spans="2:14" x14ac:dyDescent="0.25">
      <c r="B84" s="101" t="s">
        <v>0</v>
      </c>
      <c r="C84" s="88" t="s">
        <v>5</v>
      </c>
      <c r="D84" s="88"/>
      <c r="E84" s="88"/>
      <c r="F84" s="88"/>
      <c r="G84" s="25"/>
      <c r="H84" s="88" t="s">
        <v>6</v>
      </c>
      <c r="I84" s="88"/>
      <c r="J84" s="88"/>
      <c r="K84" s="88"/>
      <c r="L84" s="88"/>
    </row>
    <row r="85" spans="2:14" x14ac:dyDescent="0.25">
      <c r="B85" s="101"/>
      <c r="C85" s="1" t="s">
        <v>1</v>
      </c>
      <c r="D85" s="25" t="s">
        <v>2</v>
      </c>
      <c r="E85" s="25" t="s">
        <v>3</v>
      </c>
      <c r="F85" s="25" t="s">
        <v>4</v>
      </c>
      <c r="G85" s="2" t="s">
        <v>7</v>
      </c>
      <c r="H85" s="6" t="s">
        <v>1</v>
      </c>
      <c r="I85" s="25" t="s">
        <v>2</v>
      </c>
      <c r="J85" s="25" t="s">
        <v>3</v>
      </c>
      <c r="K85" s="25" t="s">
        <v>4</v>
      </c>
      <c r="L85" s="25" t="s">
        <v>7</v>
      </c>
    </row>
    <row r="86" spans="2:14" ht="16.5" x14ac:dyDescent="0.25">
      <c r="B86" s="102" t="s">
        <v>13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4"/>
    </row>
    <row r="87" spans="2:14" x14ac:dyDescent="0.25">
      <c r="B87" s="19" t="s">
        <v>58</v>
      </c>
      <c r="C87" s="1">
        <v>130</v>
      </c>
      <c r="D87" s="25">
        <v>3.85</v>
      </c>
      <c r="E87" s="25">
        <v>4.32</v>
      </c>
      <c r="F87" s="25">
        <v>19.920000000000002</v>
      </c>
      <c r="G87" s="13">
        <v>224.06</v>
      </c>
      <c r="H87" s="6">
        <v>140</v>
      </c>
      <c r="I87" s="25">
        <v>4.13</v>
      </c>
      <c r="J87" s="4">
        <v>4.6100000000000003</v>
      </c>
      <c r="K87" s="25">
        <v>24.35</v>
      </c>
      <c r="L87" s="25">
        <v>251.3</v>
      </c>
    </row>
    <row r="88" spans="2:14" x14ac:dyDescent="0.25">
      <c r="B88" s="18" t="s">
        <v>9</v>
      </c>
      <c r="C88" s="1" t="s">
        <v>11</v>
      </c>
      <c r="D88" s="25">
        <v>0.09</v>
      </c>
      <c r="E88" s="25">
        <v>0.02</v>
      </c>
      <c r="F88" s="25">
        <v>9.18</v>
      </c>
      <c r="G88" s="65">
        <v>29.03</v>
      </c>
      <c r="H88" s="1" t="s">
        <v>10</v>
      </c>
      <c r="I88" s="25">
        <v>0.11</v>
      </c>
      <c r="J88" s="25">
        <v>0.02</v>
      </c>
      <c r="K88" s="4">
        <v>9</v>
      </c>
      <c r="L88" s="25">
        <v>38.71</v>
      </c>
    </row>
    <row r="89" spans="2:14" x14ac:dyDescent="0.25">
      <c r="B89" s="18" t="s">
        <v>25</v>
      </c>
      <c r="C89" s="1">
        <v>40</v>
      </c>
      <c r="D89" s="25">
        <v>3.61</v>
      </c>
      <c r="E89" s="25">
        <v>5.31</v>
      </c>
      <c r="F89" s="25">
        <v>17.059999999999999</v>
      </c>
      <c r="G89" s="13">
        <v>130.33000000000001</v>
      </c>
      <c r="H89" s="6">
        <v>50</v>
      </c>
      <c r="I89" s="25">
        <v>4.5199999999999996</v>
      </c>
      <c r="J89" s="25">
        <v>6.64</v>
      </c>
      <c r="K89" s="25">
        <v>21.32</v>
      </c>
      <c r="L89" s="25">
        <v>162.91999999999999</v>
      </c>
    </row>
    <row r="90" spans="2:14" x14ac:dyDescent="0.25">
      <c r="B90" s="20" t="s">
        <v>12</v>
      </c>
      <c r="C90" s="8">
        <v>0.2</v>
      </c>
      <c r="D90" s="5">
        <f>D87+D88+D89</f>
        <v>7.55</v>
      </c>
      <c r="E90" s="5">
        <f t="shared" ref="E90:G90" si="19">E87+E88+E89</f>
        <v>9.6499999999999986</v>
      </c>
      <c r="F90" s="5">
        <f t="shared" si="19"/>
        <v>46.16</v>
      </c>
      <c r="G90" s="5">
        <f t="shared" si="19"/>
        <v>383.42</v>
      </c>
      <c r="H90" s="8">
        <v>0.2</v>
      </c>
      <c r="I90" s="5">
        <f>I87+I88+I89</f>
        <v>8.76</v>
      </c>
      <c r="J90" s="5">
        <f t="shared" ref="J90:L90" si="20">J87+J88+J89</f>
        <v>11.27</v>
      </c>
      <c r="K90" s="5">
        <f t="shared" si="20"/>
        <v>54.67</v>
      </c>
      <c r="L90" s="5">
        <f t="shared" si="20"/>
        <v>452.92999999999995</v>
      </c>
      <c r="M90" s="64">
        <f>G90*85/G111</f>
        <v>21.553412825956126</v>
      </c>
      <c r="N90" s="64">
        <f>L90*85/L111</f>
        <v>21.189649288890848</v>
      </c>
    </row>
    <row r="91" spans="2:14" ht="16.5" x14ac:dyDescent="0.25">
      <c r="B91" s="82" t="s">
        <v>14</v>
      </c>
      <c r="C91" s="83"/>
      <c r="D91" s="83"/>
      <c r="E91" s="83"/>
      <c r="F91" s="83"/>
      <c r="G91" s="83"/>
      <c r="H91" s="83"/>
      <c r="I91" s="83"/>
      <c r="J91" s="83"/>
      <c r="K91" s="83"/>
      <c r="L91" s="84"/>
    </row>
    <row r="92" spans="2:14" x14ac:dyDescent="0.25">
      <c r="B92" s="17" t="s">
        <v>107</v>
      </c>
      <c r="C92" s="1">
        <v>50</v>
      </c>
      <c r="D92" s="4">
        <v>0.72</v>
      </c>
      <c r="E92" s="4">
        <v>2.5499999999999998</v>
      </c>
      <c r="F92" s="4">
        <v>4.3600000000000003</v>
      </c>
      <c r="G92" s="65">
        <v>42.64</v>
      </c>
      <c r="H92" s="6">
        <v>60</v>
      </c>
      <c r="I92" s="4">
        <v>0.86</v>
      </c>
      <c r="J92" s="4">
        <v>3.06</v>
      </c>
      <c r="K92" s="4">
        <v>5.23</v>
      </c>
      <c r="L92" s="4">
        <v>51.17</v>
      </c>
    </row>
    <row r="93" spans="2:14" x14ac:dyDescent="0.25">
      <c r="B93" s="18" t="s">
        <v>108</v>
      </c>
      <c r="C93" s="1" t="s">
        <v>29</v>
      </c>
      <c r="D93" s="4">
        <v>1.49</v>
      </c>
      <c r="E93" s="4">
        <v>3.15</v>
      </c>
      <c r="F93" s="4">
        <v>9.77</v>
      </c>
      <c r="G93" s="65">
        <v>73.98</v>
      </c>
      <c r="H93" s="10" t="s">
        <v>48</v>
      </c>
      <c r="I93" s="4">
        <v>1.99</v>
      </c>
      <c r="J93" s="4">
        <v>4.2</v>
      </c>
      <c r="K93" s="4">
        <v>13.03</v>
      </c>
      <c r="L93" s="4">
        <v>98.64</v>
      </c>
    </row>
    <row r="94" spans="2:14" x14ac:dyDescent="0.25">
      <c r="B94" s="17" t="s">
        <v>109</v>
      </c>
      <c r="C94" s="1"/>
      <c r="D94" s="4"/>
      <c r="E94" s="4"/>
      <c r="F94" s="4"/>
      <c r="G94" s="65"/>
      <c r="H94" s="10">
        <v>15</v>
      </c>
      <c r="I94" s="4">
        <v>3.05</v>
      </c>
      <c r="J94" s="4">
        <v>2.59</v>
      </c>
      <c r="K94" s="4">
        <v>0.12</v>
      </c>
      <c r="L94" s="4">
        <v>30.3</v>
      </c>
    </row>
    <row r="95" spans="2:14" x14ac:dyDescent="0.25">
      <c r="B95" s="18" t="s">
        <v>70</v>
      </c>
      <c r="C95" s="1">
        <v>60</v>
      </c>
      <c r="D95" s="25">
        <v>10.4</v>
      </c>
      <c r="E95" s="4">
        <v>12.72</v>
      </c>
      <c r="F95" s="4">
        <v>3.98</v>
      </c>
      <c r="G95" s="65">
        <v>167.44</v>
      </c>
      <c r="H95" s="6">
        <v>75</v>
      </c>
      <c r="I95" s="4">
        <v>13</v>
      </c>
      <c r="J95" s="4">
        <v>15.9</v>
      </c>
      <c r="K95" s="4">
        <v>4.97</v>
      </c>
      <c r="L95" s="4">
        <v>209.3</v>
      </c>
    </row>
    <row r="96" spans="2:14" x14ac:dyDescent="0.25">
      <c r="B96" s="18" t="s">
        <v>51</v>
      </c>
      <c r="C96" s="1">
        <v>130</v>
      </c>
      <c r="D96" s="4">
        <v>2.41</v>
      </c>
      <c r="E96" s="4">
        <v>2.37</v>
      </c>
      <c r="F96" s="4">
        <v>17.29</v>
      </c>
      <c r="G96" s="65">
        <v>105.52</v>
      </c>
      <c r="H96" s="6">
        <v>150</v>
      </c>
      <c r="I96" s="4">
        <v>2.78</v>
      </c>
      <c r="J96" s="4">
        <v>2.73</v>
      </c>
      <c r="K96" s="4">
        <v>19.95</v>
      </c>
      <c r="L96" s="4">
        <v>121.7</v>
      </c>
    </row>
    <row r="97" spans="2:14" x14ac:dyDescent="0.25">
      <c r="B97" s="18" t="s">
        <v>52</v>
      </c>
      <c r="C97" s="1">
        <v>150</v>
      </c>
      <c r="D97" s="4">
        <v>0.09</v>
      </c>
      <c r="E97" s="4">
        <v>0.08</v>
      </c>
      <c r="F97" s="4">
        <v>29.67</v>
      </c>
      <c r="G97" s="65">
        <v>99.29</v>
      </c>
      <c r="H97" s="6">
        <v>200</v>
      </c>
      <c r="I97" s="4">
        <v>0.52</v>
      </c>
      <c r="J97" s="4">
        <v>0.11</v>
      </c>
      <c r="K97" s="4">
        <v>31.81</v>
      </c>
      <c r="L97" s="4">
        <v>105.22</v>
      </c>
    </row>
    <row r="98" spans="2:14" x14ac:dyDescent="0.25">
      <c r="B98" s="18" t="s">
        <v>16</v>
      </c>
      <c r="C98" s="15">
        <v>30</v>
      </c>
      <c r="D98" s="4">
        <v>1.98</v>
      </c>
      <c r="E98" s="4">
        <v>0.36</v>
      </c>
      <c r="F98" s="4">
        <v>10.02</v>
      </c>
      <c r="G98" s="4">
        <v>52.2</v>
      </c>
      <c r="H98" s="66">
        <v>50</v>
      </c>
      <c r="I98" s="4">
        <v>3.3</v>
      </c>
      <c r="J98" s="4">
        <v>0.6</v>
      </c>
      <c r="K98" s="4">
        <v>16.7</v>
      </c>
      <c r="L98" s="4">
        <v>87</v>
      </c>
    </row>
    <row r="99" spans="2:14" x14ac:dyDescent="0.25">
      <c r="B99" s="20" t="s">
        <v>12</v>
      </c>
      <c r="C99" s="8">
        <v>0.34</v>
      </c>
      <c r="D99" s="5">
        <f>D93+D96+D97+D98+D95+D92+D94</f>
        <v>17.09</v>
      </c>
      <c r="E99" s="5">
        <f t="shared" ref="E99:G99" si="21">E93+E96+E97+E98+E95+E92+E94</f>
        <v>21.23</v>
      </c>
      <c r="F99" s="5">
        <f t="shared" si="21"/>
        <v>75.09</v>
      </c>
      <c r="G99" s="5">
        <f t="shared" si="21"/>
        <v>541.07000000000005</v>
      </c>
      <c r="H99" s="8">
        <v>0.35</v>
      </c>
      <c r="I99" s="5">
        <f t="shared" ref="I99:L99" si="22">I93+I96+I97+I98+I95+I92+I94</f>
        <v>25.5</v>
      </c>
      <c r="J99" s="5">
        <f t="shared" si="22"/>
        <v>29.189999999999998</v>
      </c>
      <c r="K99" s="5">
        <f t="shared" si="22"/>
        <v>91.81</v>
      </c>
      <c r="L99" s="5">
        <f t="shared" si="22"/>
        <v>703.32999999999993</v>
      </c>
      <c r="M99" s="27">
        <f>G99*85/G111</f>
        <v>30.415484528037354</v>
      </c>
      <c r="N99" s="27">
        <f>L99*85/L111</f>
        <v>32.904236933644491</v>
      </c>
    </row>
    <row r="100" spans="2:14" ht="16.5" x14ac:dyDescent="0.25">
      <c r="B100" s="82" t="s">
        <v>17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4"/>
    </row>
    <row r="101" spans="2:14" x14ac:dyDescent="0.25">
      <c r="B101" s="16" t="s">
        <v>18</v>
      </c>
      <c r="C101" s="15">
        <v>20</v>
      </c>
      <c r="D101" s="70">
        <v>2.08</v>
      </c>
      <c r="E101" s="70">
        <v>0.68</v>
      </c>
      <c r="F101" s="70">
        <v>9.9</v>
      </c>
      <c r="G101" s="70">
        <v>54</v>
      </c>
      <c r="H101" s="66">
        <v>30</v>
      </c>
      <c r="I101" s="70">
        <v>3.12</v>
      </c>
      <c r="J101" s="70">
        <v>1.02</v>
      </c>
      <c r="K101" s="70">
        <v>14.85</v>
      </c>
      <c r="L101" s="70">
        <v>81</v>
      </c>
    </row>
    <row r="102" spans="2:14" x14ac:dyDescent="0.25">
      <c r="B102" s="76" t="s">
        <v>117</v>
      </c>
      <c r="C102" s="15">
        <v>150</v>
      </c>
      <c r="D102" s="22">
        <v>4.3499999999999996</v>
      </c>
      <c r="E102" s="22">
        <v>4.8</v>
      </c>
      <c r="F102" s="22">
        <v>12</v>
      </c>
      <c r="G102" s="22">
        <v>94</v>
      </c>
      <c r="H102" s="66"/>
      <c r="I102" s="71"/>
      <c r="J102" s="71"/>
      <c r="K102" s="71"/>
      <c r="L102" s="71"/>
    </row>
    <row r="103" spans="2:14" x14ac:dyDescent="0.25">
      <c r="B103" s="77" t="s">
        <v>99</v>
      </c>
      <c r="C103" s="1"/>
      <c r="D103" s="4"/>
      <c r="E103" s="4"/>
      <c r="F103" s="4"/>
      <c r="G103" s="65"/>
      <c r="H103" s="6">
        <v>180</v>
      </c>
      <c r="I103" s="4">
        <v>0.54</v>
      </c>
      <c r="J103" s="4">
        <v>0</v>
      </c>
      <c r="K103" s="4">
        <v>19.8</v>
      </c>
      <c r="L103" s="4">
        <v>81</v>
      </c>
    </row>
    <row r="104" spans="2:14" x14ac:dyDescent="0.25">
      <c r="B104" s="41" t="s">
        <v>12</v>
      </c>
      <c r="C104" s="44">
        <v>0.12</v>
      </c>
      <c r="D104" s="42">
        <f>D101+D102+D103</f>
        <v>6.43</v>
      </c>
      <c r="E104" s="42">
        <f t="shared" ref="E104:G104" si="23">E101+E102+E103</f>
        <v>5.4799999999999995</v>
      </c>
      <c r="F104" s="42">
        <f t="shared" si="23"/>
        <v>21.9</v>
      </c>
      <c r="G104" s="42">
        <f t="shared" si="23"/>
        <v>148</v>
      </c>
      <c r="H104" s="44">
        <v>0.1</v>
      </c>
      <c r="I104" s="42">
        <f>I101+I102+I103</f>
        <v>3.66</v>
      </c>
      <c r="J104" s="42">
        <f t="shared" ref="J104:N104" si="24">J101+J102+J103</f>
        <v>1.02</v>
      </c>
      <c r="K104" s="42">
        <f t="shared" si="24"/>
        <v>34.65</v>
      </c>
      <c r="L104" s="42">
        <f t="shared" si="24"/>
        <v>162</v>
      </c>
      <c r="M104" s="42">
        <f t="shared" si="24"/>
        <v>0</v>
      </c>
      <c r="N104" s="42">
        <f t="shared" si="24"/>
        <v>0</v>
      </c>
    </row>
    <row r="105" spans="2:14" ht="16.5" x14ac:dyDescent="0.25">
      <c r="B105" s="82" t="s">
        <v>59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4"/>
    </row>
    <row r="106" spans="2:14" x14ac:dyDescent="0.25">
      <c r="B106" s="17" t="s">
        <v>39</v>
      </c>
      <c r="C106" s="1" t="s">
        <v>110</v>
      </c>
      <c r="D106" s="4">
        <v>10.35</v>
      </c>
      <c r="E106" s="4">
        <v>15.32</v>
      </c>
      <c r="F106" s="4">
        <v>27.72</v>
      </c>
      <c r="G106" s="65">
        <v>186.36</v>
      </c>
      <c r="H106" s="10" t="s">
        <v>111</v>
      </c>
      <c r="I106" s="4">
        <v>11.21</v>
      </c>
      <c r="J106" s="4">
        <v>16.59</v>
      </c>
      <c r="K106" s="4">
        <v>30.03</v>
      </c>
      <c r="L106" s="4">
        <v>201.89</v>
      </c>
    </row>
    <row r="107" spans="2:14" x14ac:dyDescent="0.25">
      <c r="B107" s="19" t="s">
        <v>112</v>
      </c>
      <c r="C107" s="1">
        <v>150</v>
      </c>
      <c r="D107" s="4">
        <v>3.14</v>
      </c>
      <c r="E107" s="4">
        <v>2.57</v>
      </c>
      <c r="F107" s="4">
        <v>15.5</v>
      </c>
      <c r="G107" s="65">
        <v>99.32</v>
      </c>
      <c r="H107" s="6">
        <v>200</v>
      </c>
      <c r="I107" s="4">
        <v>4.4800000000000004</v>
      </c>
      <c r="J107" s="4">
        <v>3.61</v>
      </c>
      <c r="K107" s="4">
        <v>18.989999999999998</v>
      </c>
      <c r="L107" s="4">
        <v>128.71</v>
      </c>
    </row>
    <row r="108" spans="2:14" x14ac:dyDescent="0.25">
      <c r="B108" s="18" t="s">
        <v>71</v>
      </c>
      <c r="C108" s="1">
        <v>20</v>
      </c>
      <c r="D108" s="70">
        <v>1.5</v>
      </c>
      <c r="E108" s="3">
        <v>2.36</v>
      </c>
      <c r="F108" s="70">
        <v>14.98</v>
      </c>
      <c r="G108" s="70">
        <v>83.42</v>
      </c>
      <c r="H108" s="6">
        <v>20</v>
      </c>
      <c r="I108" s="70">
        <v>1.5</v>
      </c>
      <c r="J108" s="3">
        <v>2.36</v>
      </c>
      <c r="K108" s="70">
        <v>14.98</v>
      </c>
      <c r="L108" s="70">
        <v>83.42</v>
      </c>
    </row>
    <row r="109" spans="2:14" x14ac:dyDescent="0.25">
      <c r="B109" s="18" t="s">
        <v>100</v>
      </c>
      <c r="C109" s="1">
        <v>150</v>
      </c>
      <c r="D109" s="70">
        <v>0.6</v>
      </c>
      <c r="E109" s="70">
        <v>0.6</v>
      </c>
      <c r="F109" s="70">
        <v>14.7</v>
      </c>
      <c r="G109" s="70">
        <v>70.5</v>
      </c>
      <c r="H109" s="6">
        <v>180</v>
      </c>
      <c r="I109" s="70">
        <v>0.72</v>
      </c>
      <c r="J109" s="70">
        <v>0.72</v>
      </c>
      <c r="K109" s="70">
        <v>17.64</v>
      </c>
      <c r="L109" s="70">
        <v>84.6</v>
      </c>
    </row>
    <row r="110" spans="2:14" x14ac:dyDescent="0.25">
      <c r="B110" s="20" t="s">
        <v>12</v>
      </c>
      <c r="C110" s="8">
        <v>0.24</v>
      </c>
      <c r="D110" s="5">
        <f>D106+D107+D108+D109</f>
        <v>15.59</v>
      </c>
      <c r="E110" s="5">
        <f t="shared" ref="E110:G110" si="25">E106+E107+E108+E109</f>
        <v>20.85</v>
      </c>
      <c r="F110" s="5">
        <f t="shared" si="25"/>
        <v>72.900000000000006</v>
      </c>
      <c r="G110" s="5">
        <f t="shared" si="25"/>
        <v>439.6</v>
      </c>
      <c r="H110" s="8">
        <v>0.25</v>
      </c>
      <c r="I110" s="5">
        <f>I106+I107+I108+I109</f>
        <v>17.91</v>
      </c>
      <c r="J110" s="5">
        <f t="shared" ref="J110:L110" si="26">J106+J107+J108+J109</f>
        <v>23.279999999999998</v>
      </c>
      <c r="K110" s="5">
        <f t="shared" si="26"/>
        <v>81.64</v>
      </c>
      <c r="L110" s="5">
        <f t="shared" si="26"/>
        <v>498.62</v>
      </c>
      <c r="M110" s="27">
        <f>G110*85/G111</f>
        <v>24.711492040817674</v>
      </c>
      <c r="N110" s="27">
        <f>L110*85/L111</f>
        <v>23.327187266082518</v>
      </c>
    </row>
    <row r="111" spans="2:14" x14ac:dyDescent="0.25">
      <c r="B111" s="20" t="s">
        <v>20</v>
      </c>
      <c r="C111" s="8">
        <v>0.9</v>
      </c>
      <c r="D111" s="5">
        <f>D90+D99+D104+D110</f>
        <v>46.66</v>
      </c>
      <c r="E111" s="5">
        <f t="shared" ref="E111:G111" si="27">E90+E99+E104+E110</f>
        <v>57.21</v>
      </c>
      <c r="F111" s="5">
        <f t="shared" si="27"/>
        <v>216.05</v>
      </c>
      <c r="G111" s="5">
        <f t="shared" si="27"/>
        <v>1512.0900000000001</v>
      </c>
      <c r="H111" s="8">
        <v>0.9</v>
      </c>
      <c r="I111" s="63">
        <f>I90+I99+I104+I110</f>
        <v>55.83</v>
      </c>
      <c r="J111" s="63">
        <f t="shared" ref="J111:L111" si="28">J90+J99+J104+J110</f>
        <v>64.759999999999991</v>
      </c>
      <c r="K111" s="63">
        <f t="shared" si="28"/>
        <v>262.77000000000004</v>
      </c>
      <c r="L111" s="63">
        <f t="shared" si="28"/>
        <v>1816.8799999999997</v>
      </c>
      <c r="M111" s="7" t="e">
        <f>M90+#REF!+M99+M104+M110</f>
        <v>#REF!</v>
      </c>
      <c r="N111" s="7" t="e">
        <f>N90+#REF!+N99+N104+N110</f>
        <v>#REF!</v>
      </c>
    </row>
    <row r="112" spans="2:14" x14ac:dyDescent="0.25">
      <c r="C112" s="50"/>
    </row>
    <row r="113" spans="2:12" x14ac:dyDescent="0.25">
      <c r="B113" s="50"/>
      <c r="C113" s="69"/>
      <c r="D113" s="49"/>
      <c r="E113" s="49"/>
      <c r="F113" s="49"/>
      <c r="G113" s="49"/>
      <c r="H113" s="29"/>
      <c r="I113" s="49"/>
      <c r="J113" s="49"/>
      <c r="K113" s="49"/>
      <c r="L113" s="49"/>
    </row>
    <row r="114" spans="2:12" x14ac:dyDescent="0.25">
      <c r="B114" s="50"/>
      <c r="C114" s="69"/>
      <c r="D114" s="49"/>
      <c r="E114" s="49"/>
      <c r="F114" s="49"/>
      <c r="G114" s="49"/>
      <c r="H114" s="29"/>
      <c r="I114" s="49"/>
      <c r="J114" s="49"/>
      <c r="K114" s="49"/>
      <c r="L114" s="49"/>
    </row>
    <row r="115" spans="2:12" x14ac:dyDescent="0.25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2:12" x14ac:dyDescent="0.25"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  <row r="117" spans="2:12" x14ac:dyDescent="0.25">
      <c r="B117" s="50"/>
      <c r="C117" s="50"/>
      <c r="D117" s="50"/>
      <c r="E117" s="50"/>
      <c r="F117" s="50"/>
      <c r="G117" s="50"/>
      <c r="H117" s="50"/>
      <c r="I117" s="50"/>
      <c r="J117" s="50"/>
      <c r="K117" s="50"/>
    </row>
    <row r="123" spans="2:12" ht="18.75" x14ac:dyDescent="0.3">
      <c r="B123" s="85" t="s">
        <v>49</v>
      </c>
      <c r="C123" s="86"/>
      <c r="D123" s="86"/>
      <c r="E123" s="86"/>
      <c r="F123" s="86"/>
      <c r="G123" s="86"/>
      <c r="H123" s="86"/>
      <c r="I123" s="86"/>
      <c r="J123" s="86"/>
      <c r="K123" s="86"/>
      <c r="L123" s="87"/>
    </row>
    <row r="124" spans="2:12" ht="18.75" x14ac:dyDescent="0.3">
      <c r="B124" s="85" t="s">
        <v>50</v>
      </c>
      <c r="C124" s="86"/>
      <c r="D124" s="86"/>
      <c r="E124" s="86"/>
      <c r="F124" s="86"/>
      <c r="G124" s="86"/>
      <c r="H124" s="86"/>
      <c r="I124" s="86"/>
      <c r="J124" s="86"/>
      <c r="K124" s="86"/>
      <c r="L124" s="87"/>
    </row>
    <row r="125" spans="2:12" x14ac:dyDescent="0.25">
      <c r="B125" s="97" t="s">
        <v>0</v>
      </c>
      <c r="C125" s="88" t="s">
        <v>5</v>
      </c>
      <c r="D125" s="88"/>
      <c r="E125" s="88"/>
      <c r="F125" s="88"/>
      <c r="G125" s="25"/>
      <c r="H125" s="88" t="s">
        <v>6</v>
      </c>
      <c r="I125" s="88"/>
      <c r="J125" s="88"/>
      <c r="K125" s="88"/>
      <c r="L125" s="88"/>
    </row>
    <row r="126" spans="2:12" x14ac:dyDescent="0.25">
      <c r="B126" s="97"/>
      <c r="C126" s="1" t="s">
        <v>1</v>
      </c>
      <c r="D126" s="25" t="s">
        <v>2</v>
      </c>
      <c r="E126" s="25" t="s">
        <v>3</v>
      </c>
      <c r="F126" s="25" t="s">
        <v>4</v>
      </c>
      <c r="G126" s="2" t="s">
        <v>7</v>
      </c>
      <c r="H126" s="6" t="s">
        <v>1</v>
      </c>
      <c r="I126" s="25" t="s">
        <v>2</v>
      </c>
      <c r="J126" s="25" t="s">
        <v>3</v>
      </c>
      <c r="K126" s="25" t="s">
        <v>4</v>
      </c>
      <c r="L126" s="25" t="s">
        <v>7</v>
      </c>
    </row>
    <row r="127" spans="2:12" ht="16.5" x14ac:dyDescent="0.25">
      <c r="B127" s="89" t="s">
        <v>13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1"/>
    </row>
    <row r="128" spans="2:12" x14ac:dyDescent="0.25">
      <c r="B128" s="19" t="s">
        <v>72</v>
      </c>
      <c r="C128" s="1" t="s">
        <v>60</v>
      </c>
      <c r="D128" s="25">
        <v>18.100000000000001</v>
      </c>
      <c r="E128" s="25">
        <v>6.41</v>
      </c>
      <c r="F128" s="25">
        <v>10.62</v>
      </c>
      <c r="G128" s="25">
        <v>209.62</v>
      </c>
      <c r="H128" s="10"/>
      <c r="I128" s="25"/>
      <c r="J128" s="25"/>
      <c r="K128" s="25"/>
      <c r="L128" s="25"/>
    </row>
    <row r="129" spans="2:14" x14ac:dyDescent="0.25">
      <c r="B129" s="19" t="s">
        <v>113</v>
      </c>
      <c r="C129" s="1"/>
      <c r="D129" s="52"/>
      <c r="E129" s="52"/>
      <c r="F129" s="52"/>
      <c r="G129" s="52"/>
      <c r="H129" s="10">
        <v>140</v>
      </c>
      <c r="I129" s="52">
        <v>21.16</v>
      </c>
      <c r="J129" s="52">
        <v>7.87</v>
      </c>
      <c r="K129" s="52">
        <v>11.94</v>
      </c>
      <c r="L129" s="52">
        <v>232.24</v>
      </c>
    </row>
    <row r="130" spans="2:14" x14ac:dyDescent="0.25">
      <c r="B130" s="23" t="s">
        <v>28</v>
      </c>
      <c r="C130" s="1">
        <v>150</v>
      </c>
      <c r="D130" s="25">
        <v>3.36</v>
      </c>
      <c r="E130" s="25">
        <v>2.68</v>
      </c>
      <c r="F130" s="25">
        <v>14.56</v>
      </c>
      <c r="G130" s="4">
        <v>97.41</v>
      </c>
      <c r="H130" s="6">
        <v>200</v>
      </c>
      <c r="I130" s="25">
        <v>5.13</v>
      </c>
      <c r="J130" s="25">
        <v>4.09</v>
      </c>
      <c r="K130" s="4">
        <v>16.079999999999998</v>
      </c>
      <c r="L130" s="25">
        <v>142.94999999999999</v>
      </c>
    </row>
    <row r="131" spans="2:14" x14ac:dyDescent="0.25">
      <c r="B131" s="23" t="s">
        <v>18</v>
      </c>
      <c r="C131" s="1">
        <v>30</v>
      </c>
      <c r="D131" s="73">
        <v>3.12</v>
      </c>
      <c r="E131" s="73">
        <v>1.02</v>
      </c>
      <c r="F131" s="73">
        <v>14.85</v>
      </c>
      <c r="G131" s="73">
        <v>81</v>
      </c>
      <c r="H131" s="6">
        <v>40</v>
      </c>
      <c r="I131" s="73">
        <v>4.16</v>
      </c>
      <c r="J131" s="73">
        <v>1.36</v>
      </c>
      <c r="K131" s="73">
        <v>19.8</v>
      </c>
      <c r="L131" s="73">
        <v>108</v>
      </c>
    </row>
    <row r="132" spans="2:14" x14ac:dyDescent="0.25">
      <c r="B132" s="20" t="s">
        <v>12</v>
      </c>
      <c r="C132" s="8">
        <v>0.2</v>
      </c>
      <c r="D132" s="1">
        <f>D128+D130+D131+D129</f>
        <v>24.580000000000002</v>
      </c>
      <c r="E132" s="1">
        <f t="shared" ref="E132:G132" si="29">E128+E130+E131+E129</f>
        <v>10.11</v>
      </c>
      <c r="F132" s="1">
        <f t="shared" si="29"/>
        <v>40.03</v>
      </c>
      <c r="G132" s="1">
        <f t="shared" si="29"/>
        <v>388.03</v>
      </c>
      <c r="H132" s="8">
        <v>0.2</v>
      </c>
      <c r="I132" s="1">
        <f t="shared" ref="I132:L132" si="30">I128+I130+I131+I129</f>
        <v>30.45</v>
      </c>
      <c r="J132" s="1">
        <f t="shared" si="30"/>
        <v>13.32</v>
      </c>
      <c r="K132" s="1">
        <f t="shared" si="30"/>
        <v>47.819999999999993</v>
      </c>
      <c r="L132" s="1">
        <f t="shared" si="30"/>
        <v>483.19</v>
      </c>
      <c r="M132" s="27">
        <f>G132*85/G153</f>
        <v>23.220279917207584</v>
      </c>
      <c r="N132" s="27">
        <f>L132*85/L153</f>
        <v>20.775847678400705</v>
      </c>
    </row>
    <row r="133" spans="2:14" ht="16.5" x14ac:dyDescent="0.25">
      <c r="B133" s="82" t="s">
        <v>14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4"/>
    </row>
    <row r="134" spans="2:14" x14ac:dyDescent="0.25">
      <c r="B134" s="16" t="s">
        <v>73</v>
      </c>
      <c r="C134" s="15">
        <v>50</v>
      </c>
      <c r="D134" s="13">
        <v>1.37</v>
      </c>
      <c r="E134" s="13">
        <v>2.36</v>
      </c>
      <c r="F134" s="28">
        <v>5.17</v>
      </c>
      <c r="G134" s="13">
        <v>49.07</v>
      </c>
      <c r="H134" s="15">
        <v>60</v>
      </c>
      <c r="I134" s="13">
        <v>1.64</v>
      </c>
      <c r="J134" s="13">
        <v>2.83</v>
      </c>
      <c r="K134" s="13">
        <v>6.24</v>
      </c>
      <c r="L134" s="13">
        <v>58.8</v>
      </c>
    </row>
    <row r="135" spans="2:14" x14ac:dyDescent="0.25">
      <c r="B135" s="17" t="s">
        <v>74</v>
      </c>
      <c r="C135" s="1" t="s">
        <v>29</v>
      </c>
      <c r="D135" s="4">
        <v>1.22</v>
      </c>
      <c r="E135" s="4">
        <v>1.77</v>
      </c>
      <c r="F135" s="4">
        <v>3.29</v>
      </c>
      <c r="G135" s="4">
        <v>46.82</v>
      </c>
      <c r="H135" s="10" t="s">
        <v>48</v>
      </c>
      <c r="I135" s="4">
        <v>1.44</v>
      </c>
      <c r="J135" s="4">
        <v>5.07</v>
      </c>
      <c r="K135" s="4">
        <v>5.94</v>
      </c>
      <c r="L135" s="4">
        <v>176.18</v>
      </c>
    </row>
    <row r="136" spans="2:14" x14ac:dyDescent="0.25">
      <c r="B136" s="17" t="s">
        <v>15</v>
      </c>
      <c r="C136" s="1"/>
      <c r="D136" s="4"/>
      <c r="E136" s="4"/>
      <c r="F136" s="4"/>
      <c r="G136" s="4"/>
      <c r="H136" s="10">
        <v>15</v>
      </c>
      <c r="I136" s="4">
        <v>3.05</v>
      </c>
      <c r="J136" s="4">
        <v>2.59</v>
      </c>
      <c r="K136" s="4">
        <v>0.12</v>
      </c>
      <c r="L136" s="4">
        <v>30.3</v>
      </c>
    </row>
    <row r="137" spans="2:14" x14ac:dyDescent="0.25">
      <c r="B137" s="18" t="s">
        <v>114</v>
      </c>
      <c r="C137" s="1">
        <v>80</v>
      </c>
      <c r="D137" s="4">
        <v>6.24</v>
      </c>
      <c r="E137" s="4">
        <v>8.9</v>
      </c>
      <c r="F137" s="4">
        <v>11.25</v>
      </c>
      <c r="G137" s="4">
        <v>186.9</v>
      </c>
      <c r="H137" s="6">
        <v>100</v>
      </c>
      <c r="I137" s="25">
        <v>6.79</v>
      </c>
      <c r="J137" s="25">
        <v>11.14</v>
      </c>
      <c r="K137" s="25">
        <v>9.06</v>
      </c>
      <c r="L137" s="25">
        <v>219.36</v>
      </c>
    </row>
    <row r="138" spans="2:14" x14ac:dyDescent="0.25">
      <c r="B138" s="23" t="s">
        <v>75</v>
      </c>
      <c r="C138" s="15">
        <v>100</v>
      </c>
      <c r="D138" s="25">
        <v>3.11</v>
      </c>
      <c r="E138" s="25">
        <v>2.77</v>
      </c>
      <c r="F138" s="25">
        <v>14.03</v>
      </c>
      <c r="G138" s="25">
        <v>103.31</v>
      </c>
      <c r="H138" s="1">
        <v>120</v>
      </c>
      <c r="I138" s="25">
        <v>3.73</v>
      </c>
      <c r="J138" s="25">
        <v>3.32</v>
      </c>
      <c r="K138" s="25">
        <v>15.84</v>
      </c>
      <c r="L138" s="25">
        <v>123.97</v>
      </c>
    </row>
    <row r="139" spans="2:14" x14ac:dyDescent="0.25">
      <c r="B139" s="24" t="s">
        <v>115</v>
      </c>
      <c r="C139" s="1">
        <v>150</v>
      </c>
      <c r="D139" s="4">
        <v>0.1</v>
      </c>
      <c r="E139" s="4">
        <v>0.01</v>
      </c>
      <c r="F139" s="4">
        <v>23.8</v>
      </c>
      <c r="G139" s="4">
        <v>67.569999999999993</v>
      </c>
      <c r="H139" s="6">
        <v>200</v>
      </c>
      <c r="I139" s="4">
        <v>0.13</v>
      </c>
      <c r="J139" s="4">
        <v>0.01</v>
      </c>
      <c r="K139" s="4">
        <v>69.39</v>
      </c>
      <c r="L139" s="4">
        <v>76.75</v>
      </c>
    </row>
    <row r="140" spans="2:14" x14ac:dyDescent="0.25">
      <c r="B140" s="18" t="s">
        <v>16</v>
      </c>
      <c r="C140" s="1">
        <v>30</v>
      </c>
      <c r="D140" s="4">
        <v>1.98</v>
      </c>
      <c r="E140" s="4">
        <v>0.36</v>
      </c>
      <c r="F140" s="4">
        <v>10.02</v>
      </c>
      <c r="G140" s="4">
        <v>52.2</v>
      </c>
      <c r="H140" s="6">
        <v>50</v>
      </c>
      <c r="I140" s="4">
        <v>3.3</v>
      </c>
      <c r="J140" s="4">
        <v>0.6</v>
      </c>
      <c r="K140" s="4">
        <v>16.7</v>
      </c>
      <c r="L140" s="4">
        <v>87</v>
      </c>
    </row>
    <row r="141" spans="2:14" x14ac:dyDescent="0.25">
      <c r="B141" s="20" t="s">
        <v>12</v>
      </c>
      <c r="C141" s="8">
        <v>0.35</v>
      </c>
      <c r="D141" s="5">
        <f>D134+D135+D136+D137+D138+D139+D140</f>
        <v>14.02</v>
      </c>
      <c r="E141" s="5">
        <f t="shared" ref="E141:G141" si="31">E134+E135+E136+E137+E138+E139+E140</f>
        <v>16.170000000000002</v>
      </c>
      <c r="F141" s="5">
        <f t="shared" si="31"/>
        <v>67.56</v>
      </c>
      <c r="G141" s="5">
        <f t="shared" si="31"/>
        <v>505.87</v>
      </c>
      <c r="H141" s="8">
        <v>0.35</v>
      </c>
      <c r="I141" s="5">
        <f>I134+I135+I136+I137+I138+I139+I140</f>
        <v>20.079999999999998</v>
      </c>
      <c r="J141" s="5">
        <f t="shared" ref="J141:L141" si="32">J134+J135+J136+J137+J138+J139+J140</f>
        <v>25.560000000000006</v>
      </c>
      <c r="K141" s="5">
        <f t="shared" si="32"/>
        <v>123.29</v>
      </c>
      <c r="L141" s="5">
        <f t="shared" si="32"/>
        <v>772.36</v>
      </c>
      <c r="M141" s="27">
        <f>G141*85/G153</f>
        <v>30.271997014967404</v>
      </c>
      <c r="N141" s="27">
        <f>L141*85/L153</f>
        <v>33.209366321508249</v>
      </c>
    </row>
    <row r="142" spans="2:14" ht="16.5" x14ac:dyDescent="0.25">
      <c r="B142" s="82" t="s">
        <v>17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4"/>
    </row>
    <row r="143" spans="2:14" x14ac:dyDescent="0.25">
      <c r="B143" s="16" t="s">
        <v>18</v>
      </c>
      <c r="C143" s="1">
        <v>20</v>
      </c>
      <c r="D143" s="73">
        <v>2.08</v>
      </c>
      <c r="E143" s="73">
        <v>0.68</v>
      </c>
      <c r="F143" s="73">
        <v>9.9</v>
      </c>
      <c r="G143" s="73">
        <v>54</v>
      </c>
      <c r="H143" s="6">
        <v>30</v>
      </c>
      <c r="I143" s="73">
        <v>3.12</v>
      </c>
      <c r="J143" s="73">
        <v>1.02</v>
      </c>
      <c r="K143" s="73">
        <v>14.85</v>
      </c>
      <c r="L143" s="73">
        <v>81</v>
      </c>
    </row>
    <row r="144" spans="2:14" ht="30" x14ac:dyDescent="0.25">
      <c r="B144" s="17" t="s">
        <v>116</v>
      </c>
      <c r="C144" s="6">
        <v>150</v>
      </c>
      <c r="D144" s="4">
        <v>4.59</v>
      </c>
      <c r="E144" s="4">
        <v>3.45</v>
      </c>
      <c r="F144" s="4">
        <v>7.59</v>
      </c>
      <c r="G144" s="4">
        <v>67.650000000000006</v>
      </c>
      <c r="H144" s="1">
        <v>150</v>
      </c>
      <c r="I144" s="4">
        <v>4.59</v>
      </c>
      <c r="J144" s="4">
        <v>3.45</v>
      </c>
      <c r="K144" s="4">
        <v>7.59</v>
      </c>
      <c r="L144" s="4">
        <v>67.650000000000006</v>
      </c>
    </row>
    <row r="145" spans="2:14" x14ac:dyDescent="0.25">
      <c r="B145" s="36" t="s">
        <v>12</v>
      </c>
      <c r="C145" s="39">
        <v>0.1</v>
      </c>
      <c r="D145" s="37">
        <f>D143+D144</f>
        <v>6.67</v>
      </c>
      <c r="E145" s="37">
        <f t="shared" ref="E145:L145" si="33">E143+E144</f>
        <v>4.13</v>
      </c>
      <c r="F145" s="37">
        <f t="shared" si="33"/>
        <v>17.490000000000002</v>
      </c>
      <c r="G145" s="37">
        <f t="shared" si="33"/>
        <v>121.65</v>
      </c>
      <c r="H145" s="39">
        <v>0.1</v>
      </c>
      <c r="I145" s="37">
        <f t="shared" si="33"/>
        <v>7.71</v>
      </c>
      <c r="J145" s="37">
        <f t="shared" si="33"/>
        <v>4.4700000000000006</v>
      </c>
      <c r="K145" s="37">
        <f t="shared" si="33"/>
        <v>22.439999999999998</v>
      </c>
      <c r="L145" s="37">
        <f t="shared" si="33"/>
        <v>148.65</v>
      </c>
      <c r="M145" s="27">
        <f>G145*85/G153</f>
        <v>7.2797130426211973</v>
      </c>
      <c r="N145" s="27">
        <f>L145*85/L153</f>
        <v>6.3915431970741627</v>
      </c>
    </row>
    <row r="146" spans="2:14" ht="16.5" x14ac:dyDescent="0.25">
      <c r="B146" s="82" t="s">
        <v>59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4"/>
    </row>
    <row r="147" spans="2:14" x14ac:dyDescent="0.25">
      <c r="B147" s="17" t="s">
        <v>76</v>
      </c>
      <c r="C147" s="1">
        <v>100</v>
      </c>
      <c r="D147" s="4">
        <v>3.39</v>
      </c>
      <c r="E147" s="4">
        <v>6.93</v>
      </c>
      <c r="F147" s="4">
        <v>23.37</v>
      </c>
      <c r="G147" s="4">
        <v>134.16999999999999</v>
      </c>
      <c r="H147" s="6">
        <v>150</v>
      </c>
      <c r="I147" s="4">
        <v>7.28</v>
      </c>
      <c r="J147" s="4">
        <v>13.43</v>
      </c>
      <c r="K147" s="4">
        <v>27.64</v>
      </c>
      <c r="L147" s="4">
        <v>185.14</v>
      </c>
      <c r="N147" s="57" t="s">
        <v>61</v>
      </c>
    </row>
    <row r="148" spans="2:14" x14ac:dyDescent="0.25">
      <c r="B148" s="17" t="s">
        <v>57</v>
      </c>
      <c r="C148" s="1">
        <v>150</v>
      </c>
      <c r="D148" s="22">
        <v>4.3499999999999996</v>
      </c>
      <c r="E148" s="22">
        <v>4.8</v>
      </c>
      <c r="F148" s="22">
        <v>12</v>
      </c>
      <c r="G148" s="22">
        <v>94</v>
      </c>
      <c r="H148" s="6">
        <v>200</v>
      </c>
      <c r="I148" s="4">
        <v>5.8</v>
      </c>
      <c r="J148" s="4">
        <v>6.4</v>
      </c>
      <c r="K148" s="4">
        <v>16</v>
      </c>
      <c r="L148" s="4">
        <v>125.33</v>
      </c>
    </row>
    <row r="149" spans="2:14" x14ac:dyDescent="0.25">
      <c r="B149" s="17" t="s">
        <v>18</v>
      </c>
      <c r="C149" s="1">
        <v>20</v>
      </c>
      <c r="D149" s="40">
        <v>2.08</v>
      </c>
      <c r="E149" s="40">
        <v>0.68</v>
      </c>
      <c r="F149" s="40">
        <v>9.9</v>
      </c>
      <c r="G149" s="40">
        <v>54</v>
      </c>
      <c r="H149" s="6">
        <v>40</v>
      </c>
      <c r="I149" s="40">
        <v>4.16</v>
      </c>
      <c r="J149" s="40">
        <v>1.36</v>
      </c>
      <c r="K149" s="40">
        <v>19.8</v>
      </c>
      <c r="L149" s="40">
        <v>108</v>
      </c>
    </row>
    <row r="150" spans="2:14" x14ac:dyDescent="0.25">
      <c r="B150" s="18" t="s">
        <v>16</v>
      </c>
      <c r="C150" s="1">
        <v>30</v>
      </c>
      <c r="D150" s="4">
        <v>1.98</v>
      </c>
      <c r="E150" s="4">
        <v>0.36</v>
      </c>
      <c r="F150" s="4">
        <v>10.02</v>
      </c>
      <c r="G150" s="4">
        <v>52.2</v>
      </c>
      <c r="H150" s="6">
        <v>40</v>
      </c>
      <c r="I150" s="25">
        <v>2.64</v>
      </c>
      <c r="J150" s="25">
        <v>0.48</v>
      </c>
      <c r="K150" s="25">
        <v>13.36</v>
      </c>
      <c r="L150" s="25">
        <v>69.599999999999994</v>
      </c>
    </row>
    <row r="151" spans="2:14" x14ac:dyDescent="0.25">
      <c r="B151" s="18" t="s">
        <v>106</v>
      </c>
      <c r="C151" s="1">
        <v>150</v>
      </c>
      <c r="D151" s="73">
        <v>0.6</v>
      </c>
      <c r="E151" s="73">
        <v>0.45</v>
      </c>
      <c r="F151" s="73">
        <v>15.45</v>
      </c>
      <c r="G151" s="73">
        <v>70.5</v>
      </c>
      <c r="H151" s="6">
        <v>180</v>
      </c>
      <c r="I151" s="73">
        <v>0.72</v>
      </c>
      <c r="J151" s="73">
        <v>0.54</v>
      </c>
      <c r="K151" s="73">
        <v>18.54</v>
      </c>
      <c r="L151" s="73">
        <v>84.6</v>
      </c>
    </row>
    <row r="152" spans="2:14" x14ac:dyDescent="0.25">
      <c r="B152" s="20" t="s">
        <v>12</v>
      </c>
      <c r="C152" s="8">
        <v>0.25</v>
      </c>
      <c r="D152" s="5">
        <f>D147+D148+D149+D150+D151</f>
        <v>12.4</v>
      </c>
      <c r="E152" s="5">
        <f t="shared" ref="E152:G152" si="34">E147+E148+E149+E150+E151</f>
        <v>13.219999999999999</v>
      </c>
      <c r="F152" s="5">
        <f t="shared" si="34"/>
        <v>70.740000000000009</v>
      </c>
      <c r="G152" s="5">
        <f t="shared" si="34"/>
        <v>404.86999999999995</v>
      </c>
      <c r="H152" s="8">
        <v>0.25</v>
      </c>
      <c r="I152" s="5">
        <f>I147+I148+I149+I150+I151</f>
        <v>20.6</v>
      </c>
      <c r="J152" s="5">
        <f t="shared" ref="J152:L152" si="35">J147+J148+J149+J150+J151</f>
        <v>22.209999999999997</v>
      </c>
      <c r="K152" s="5">
        <f t="shared" si="35"/>
        <v>95.34</v>
      </c>
      <c r="L152" s="5">
        <f t="shared" si="35"/>
        <v>572.66999999999996</v>
      </c>
    </row>
    <row r="153" spans="2:14" x14ac:dyDescent="0.25">
      <c r="B153" s="20" t="s">
        <v>20</v>
      </c>
      <c r="C153" s="8">
        <v>0.9</v>
      </c>
      <c r="D153" s="5">
        <f>D132+D141+D145+D152</f>
        <v>57.67</v>
      </c>
      <c r="E153" s="5">
        <f t="shared" ref="E153:G153" si="36">E132+E141+E145+E152</f>
        <v>43.629999999999995</v>
      </c>
      <c r="F153" s="5">
        <f t="shared" si="36"/>
        <v>195.82000000000002</v>
      </c>
      <c r="G153" s="5">
        <f t="shared" si="36"/>
        <v>1420.4199999999998</v>
      </c>
      <c r="H153" s="8">
        <v>0.9</v>
      </c>
      <c r="I153" s="5">
        <f>I132+I141+I145+I152</f>
        <v>78.84</v>
      </c>
      <c r="J153" s="5">
        <f t="shared" ref="J153:L153" si="37">J132+J141+J145+J152</f>
        <v>65.56</v>
      </c>
      <c r="K153" s="5">
        <f t="shared" si="37"/>
        <v>288.89</v>
      </c>
      <c r="L153" s="5">
        <f t="shared" si="37"/>
        <v>1976.87</v>
      </c>
      <c r="M153" s="27">
        <f>G152*85/G153</f>
        <v>24.228010025203815</v>
      </c>
      <c r="N153" s="27">
        <f>L152*85/L153</f>
        <v>24.62324280301689</v>
      </c>
    </row>
    <row r="154" spans="2:14" x14ac:dyDescent="0.25">
      <c r="M154" s="7" t="e">
        <f>M132+#REF!+M141+M145+M153</f>
        <v>#REF!</v>
      </c>
      <c r="N154" s="7" t="e">
        <f>N132+#REF!+N141+N145+N153</f>
        <v>#REF!</v>
      </c>
    </row>
    <row r="155" spans="2:14" x14ac:dyDescent="0.25">
      <c r="B155" s="50"/>
      <c r="C155" s="69"/>
      <c r="D155" s="49"/>
      <c r="E155" s="49"/>
      <c r="F155" s="49"/>
      <c r="G155" s="49"/>
      <c r="H155" s="29"/>
      <c r="I155" s="49"/>
      <c r="J155" s="49"/>
      <c r="K155" s="49"/>
      <c r="L155" s="49"/>
    </row>
    <row r="156" spans="2:14" x14ac:dyDescent="0.25">
      <c r="B156" s="50"/>
      <c r="C156" s="69"/>
      <c r="D156" s="49"/>
      <c r="E156" s="49"/>
      <c r="F156" s="49"/>
      <c r="G156" s="49"/>
      <c r="H156" s="29"/>
      <c r="I156" s="49"/>
      <c r="J156" s="49"/>
      <c r="K156" s="49"/>
      <c r="L156" s="49"/>
    </row>
    <row r="157" spans="2:14" x14ac:dyDescent="0.25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</row>
    <row r="158" spans="2:14" x14ac:dyDescent="0.25"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</row>
    <row r="159" spans="2:14" x14ac:dyDescent="0.25"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</row>
    <row r="160" spans="2:14" x14ac:dyDescent="0.25"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</row>
    <row r="161" spans="2:14" x14ac:dyDescent="0.25"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spans="2:14" x14ac:dyDescent="0.25"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</row>
    <row r="164" spans="2:14" ht="18.75" x14ac:dyDescent="0.3">
      <c r="B164" s="85" t="s">
        <v>45</v>
      </c>
      <c r="C164" s="86"/>
      <c r="D164" s="86"/>
      <c r="E164" s="86"/>
      <c r="F164" s="86"/>
      <c r="G164" s="86"/>
      <c r="H164" s="86"/>
      <c r="I164" s="86"/>
      <c r="J164" s="86"/>
      <c r="K164" s="86"/>
      <c r="L164" s="87"/>
    </row>
    <row r="165" spans="2:14" ht="18.75" x14ac:dyDescent="0.3">
      <c r="B165" s="85" t="s">
        <v>41</v>
      </c>
      <c r="C165" s="86"/>
      <c r="D165" s="86"/>
      <c r="E165" s="86"/>
      <c r="F165" s="86"/>
      <c r="G165" s="86"/>
      <c r="H165" s="86"/>
      <c r="I165" s="86"/>
      <c r="J165" s="86"/>
      <c r="K165" s="86"/>
      <c r="L165" s="87"/>
    </row>
    <row r="166" spans="2:14" x14ac:dyDescent="0.25">
      <c r="B166" s="101" t="s">
        <v>0</v>
      </c>
      <c r="C166" s="105" t="s">
        <v>5</v>
      </c>
      <c r="D166" s="106"/>
      <c r="E166" s="106"/>
      <c r="F166" s="107"/>
      <c r="G166" s="25"/>
      <c r="H166" s="105" t="s">
        <v>6</v>
      </c>
      <c r="I166" s="106"/>
      <c r="J166" s="106"/>
      <c r="K166" s="106"/>
      <c r="L166" s="107"/>
    </row>
    <row r="167" spans="2:14" x14ac:dyDescent="0.25">
      <c r="B167" s="101"/>
      <c r="C167" s="1" t="s">
        <v>1</v>
      </c>
      <c r="D167" s="25" t="s">
        <v>2</v>
      </c>
      <c r="E167" s="25" t="s">
        <v>3</v>
      </c>
      <c r="F167" s="25" t="s">
        <v>4</v>
      </c>
      <c r="G167" s="2" t="s">
        <v>7</v>
      </c>
      <c r="H167" s="6" t="s">
        <v>1</v>
      </c>
      <c r="I167" s="25" t="s">
        <v>2</v>
      </c>
      <c r="J167" s="25" t="s">
        <v>3</v>
      </c>
      <c r="K167" s="25" t="s">
        <v>4</v>
      </c>
      <c r="L167" s="25" t="s">
        <v>7</v>
      </c>
    </row>
    <row r="168" spans="2:14" ht="16.5" x14ac:dyDescent="0.25">
      <c r="B168" s="102" t="s">
        <v>13</v>
      </c>
      <c r="C168" s="103"/>
      <c r="D168" s="103"/>
      <c r="E168" s="103"/>
      <c r="F168" s="103"/>
      <c r="G168" s="103"/>
      <c r="H168" s="103"/>
      <c r="I168" s="103"/>
      <c r="J168" s="103"/>
      <c r="K168" s="103"/>
      <c r="L168" s="104"/>
    </row>
    <row r="169" spans="2:14" x14ac:dyDescent="0.25">
      <c r="B169" s="19" t="s">
        <v>77</v>
      </c>
      <c r="C169" s="1">
        <v>130</v>
      </c>
      <c r="D169" s="25">
        <v>4.07</v>
      </c>
      <c r="E169" s="25">
        <v>4.2300000000000004</v>
      </c>
      <c r="F169" s="25">
        <v>14.67</v>
      </c>
      <c r="G169" s="25">
        <v>185.22</v>
      </c>
      <c r="H169" s="6">
        <v>140</v>
      </c>
      <c r="I169" s="25">
        <v>4.38</v>
      </c>
      <c r="J169" s="25">
        <v>4.5199999999999996</v>
      </c>
      <c r="K169" s="25">
        <v>18.28</v>
      </c>
      <c r="L169" s="25">
        <v>199.47</v>
      </c>
    </row>
    <row r="170" spans="2:14" x14ac:dyDescent="0.25">
      <c r="B170" s="19" t="s">
        <v>118</v>
      </c>
      <c r="C170" s="1"/>
      <c r="D170" s="73"/>
      <c r="E170" s="73"/>
      <c r="F170" s="73"/>
      <c r="G170" s="73"/>
      <c r="H170" s="6">
        <v>40</v>
      </c>
      <c r="I170" s="73"/>
      <c r="J170" s="73"/>
      <c r="K170" s="73"/>
      <c r="L170" s="73"/>
    </row>
    <row r="171" spans="2:14" x14ac:dyDescent="0.25">
      <c r="B171" s="23" t="s">
        <v>24</v>
      </c>
      <c r="C171" s="1">
        <v>150</v>
      </c>
      <c r="D171" s="25">
        <v>2.36</v>
      </c>
      <c r="E171" s="25">
        <v>1.99</v>
      </c>
      <c r="F171" s="25">
        <v>10.19</v>
      </c>
      <c r="G171" s="4">
        <v>69.13</v>
      </c>
      <c r="H171" s="6">
        <v>200</v>
      </c>
      <c r="I171" s="25">
        <v>3.15</v>
      </c>
      <c r="J171" s="25">
        <v>2.65</v>
      </c>
      <c r="K171" s="4">
        <v>13.27</v>
      </c>
      <c r="L171" s="25">
        <v>91.02</v>
      </c>
    </row>
    <row r="172" spans="2:14" x14ac:dyDescent="0.25">
      <c r="B172" s="18" t="s">
        <v>25</v>
      </c>
      <c r="C172" s="1">
        <v>40</v>
      </c>
      <c r="D172" s="74">
        <v>3.61</v>
      </c>
      <c r="E172" s="74">
        <v>5.31</v>
      </c>
      <c r="F172" s="74">
        <v>17.059999999999999</v>
      </c>
      <c r="G172" s="13">
        <v>130.33000000000001</v>
      </c>
      <c r="H172" s="6">
        <v>50</v>
      </c>
      <c r="I172" s="74">
        <v>4.5199999999999996</v>
      </c>
      <c r="J172" s="74">
        <v>6.64</v>
      </c>
      <c r="K172" s="74">
        <v>21.32</v>
      </c>
      <c r="L172" s="74">
        <v>162.91999999999999</v>
      </c>
    </row>
    <row r="173" spans="2:14" x14ac:dyDescent="0.25">
      <c r="B173" s="20" t="s">
        <v>12</v>
      </c>
      <c r="C173" s="8">
        <v>0.2</v>
      </c>
      <c r="D173" s="1">
        <f>D169+D170+D171+D172</f>
        <v>10.039999999999999</v>
      </c>
      <c r="E173" s="1">
        <f t="shared" ref="E173:G173" si="38">E169+E170+E171+E172</f>
        <v>11.530000000000001</v>
      </c>
      <c r="F173" s="1">
        <f t="shared" si="38"/>
        <v>41.92</v>
      </c>
      <c r="G173" s="1">
        <f t="shared" si="38"/>
        <v>384.68</v>
      </c>
      <c r="H173" s="8">
        <v>0.2</v>
      </c>
      <c r="I173" s="1">
        <f>I169+I170+I171+I172</f>
        <v>12.049999999999999</v>
      </c>
      <c r="J173" s="1">
        <f t="shared" ref="J173:L173" si="39">J169+J170+J171+J172</f>
        <v>13.809999999999999</v>
      </c>
      <c r="K173" s="1">
        <f t="shared" si="39"/>
        <v>52.870000000000005</v>
      </c>
      <c r="L173" s="1">
        <f t="shared" si="39"/>
        <v>453.40999999999997</v>
      </c>
      <c r="M173" s="27">
        <f>G173*85/G192</f>
        <v>21.730155776489976</v>
      </c>
      <c r="N173" s="27">
        <f>L173*85/L192</f>
        <v>20.137235743471308</v>
      </c>
    </row>
    <row r="174" spans="2:14" ht="16.5" x14ac:dyDescent="0.25">
      <c r="B174" s="82" t="s">
        <v>14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4"/>
    </row>
    <row r="175" spans="2:14" x14ac:dyDescent="0.25">
      <c r="B175" s="17" t="s">
        <v>54</v>
      </c>
      <c r="C175" s="1">
        <v>150</v>
      </c>
      <c r="D175" s="4">
        <v>3.67</v>
      </c>
      <c r="E175" s="4">
        <v>12.68</v>
      </c>
      <c r="F175" s="4">
        <v>10.54</v>
      </c>
      <c r="G175" s="4">
        <v>129.6</v>
      </c>
      <c r="H175" s="6">
        <v>200</v>
      </c>
      <c r="I175" s="4">
        <v>4.8899999999999997</v>
      </c>
      <c r="J175" s="4">
        <v>14.91</v>
      </c>
      <c r="K175" s="4">
        <v>16.72</v>
      </c>
      <c r="L175" s="4">
        <v>152.80000000000001</v>
      </c>
    </row>
    <row r="176" spans="2:14" x14ac:dyDescent="0.25">
      <c r="B176" s="18" t="s">
        <v>78</v>
      </c>
      <c r="C176" s="1" t="s">
        <v>119</v>
      </c>
      <c r="D176" s="4">
        <v>10.81</v>
      </c>
      <c r="E176" s="4">
        <v>8.64</v>
      </c>
      <c r="F176" s="4">
        <v>28.98</v>
      </c>
      <c r="G176" s="4">
        <v>253.26</v>
      </c>
      <c r="H176" s="1" t="s">
        <v>122</v>
      </c>
      <c r="I176" s="25">
        <v>12.25</v>
      </c>
      <c r="J176" s="25">
        <v>9.7899999999999991</v>
      </c>
      <c r="K176" s="25">
        <v>34.18</v>
      </c>
      <c r="L176" s="25">
        <v>332.36</v>
      </c>
    </row>
    <row r="177" spans="2:14" x14ac:dyDescent="0.25">
      <c r="B177" s="17" t="s">
        <v>79</v>
      </c>
      <c r="C177" s="1">
        <v>150</v>
      </c>
      <c r="D177" s="4">
        <v>0.09</v>
      </c>
      <c r="E177" s="4">
        <v>0.08</v>
      </c>
      <c r="F177" s="4">
        <v>29.67</v>
      </c>
      <c r="G177" s="4">
        <v>99.29</v>
      </c>
      <c r="H177" s="6">
        <v>200</v>
      </c>
      <c r="I177" s="4">
        <v>0.52</v>
      </c>
      <c r="J177" s="4">
        <v>0.11</v>
      </c>
      <c r="K177" s="4">
        <v>31.81</v>
      </c>
      <c r="L177" s="4">
        <v>105.22</v>
      </c>
    </row>
    <row r="178" spans="2:14" x14ac:dyDescent="0.25">
      <c r="B178" s="18" t="s">
        <v>16</v>
      </c>
      <c r="C178" s="1">
        <v>30</v>
      </c>
      <c r="D178" s="4">
        <v>1.98</v>
      </c>
      <c r="E178" s="4">
        <v>0.36</v>
      </c>
      <c r="F178" s="4">
        <v>10.02</v>
      </c>
      <c r="G178" s="4">
        <v>52.2</v>
      </c>
      <c r="H178" s="6">
        <v>50</v>
      </c>
      <c r="I178" s="4">
        <v>3.3</v>
      </c>
      <c r="J178" s="4">
        <v>0.6</v>
      </c>
      <c r="K178" s="4">
        <v>16.7</v>
      </c>
      <c r="L178" s="4">
        <v>87</v>
      </c>
    </row>
    <row r="179" spans="2:14" x14ac:dyDescent="0.25">
      <c r="B179" s="20" t="s">
        <v>12</v>
      </c>
      <c r="C179" s="8">
        <v>0.35</v>
      </c>
      <c r="D179" s="5">
        <f>D175+D176+D177+D178</f>
        <v>16.55</v>
      </c>
      <c r="E179" s="5">
        <f t="shared" ref="E179:G179" si="40">E175+E176+E177+E178</f>
        <v>21.759999999999998</v>
      </c>
      <c r="F179" s="5">
        <f t="shared" si="40"/>
        <v>79.209999999999994</v>
      </c>
      <c r="G179" s="5">
        <f t="shared" si="40"/>
        <v>534.35</v>
      </c>
      <c r="H179" s="8">
        <v>0.35</v>
      </c>
      <c r="I179" s="5">
        <f>I175+I177+I176+I178</f>
        <v>20.96</v>
      </c>
      <c r="J179" s="5">
        <f t="shared" ref="J179:L179" si="41">J175+J177+J176+J178</f>
        <v>25.41</v>
      </c>
      <c r="K179" s="5">
        <f t="shared" si="41"/>
        <v>99.410000000000011</v>
      </c>
      <c r="L179" s="5">
        <f t="shared" si="41"/>
        <v>677.38</v>
      </c>
      <c r="M179" s="27">
        <f>G179*85/G192</f>
        <v>30.184851666755275</v>
      </c>
      <c r="N179" s="27">
        <f>L179*85/L192</f>
        <v>30.084384437733167</v>
      </c>
    </row>
    <row r="180" spans="2:14" ht="16.5" x14ac:dyDescent="0.25">
      <c r="B180" s="82" t="s">
        <v>17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4"/>
    </row>
    <row r="181" spans="2:14" x14ac:dyDescent="0.25">
      <c r="B181" s="19" t="s">
        <v>57</v>
      </c>
      <c r="C181" s="1">
        <v>150</v>
      </c>
      <c r="D181" s="22">
        <v>4.3499999999999996</v>
      </c>
      <c r="E181" s="22">
        <v>4.8</v>
      </c>
      <c r="F181" s="22">
        <v>12</v>
      </c>
      <c r="G181" s="22">
        <v>94</v>
      </c>
      <c r="H181" s="6">
        <v>150</v>
      </c>
      <c r="I181" s="22">
        <v>4.3499999999999996</v>
      </c>
      <c r="J181" s="22">
        <v>4.8</v>
      </c>
      <c r="K181" s="22">
        <v>12</v>
      </c>
      <c r="L181" s="22">
        <v>94</v>
      </c>
    </row>
    <row r="182" spans="2:14" x14ac:dyDescent="0.25">
      <c r="B182" s="18" t="s">
        <v>71</v>
      </c>
      <c r="C182" s="1">
        <v>20</v>
      </c>
      <c r="D182" s="74">
        <v>1.5</v>
      </c>
      <c r="E182" s="3">
        <v>2.36</v>
      </c>
      <c r="F182" s="74">
        <v>14.98</v>
      </c>
      <c r="G182" s="74">
        <v>83.42</v>
      </c>
      <c r="H182" s="6">
        <v>20</v>
      </c>
      <c r="I182" s="74">
        <v>1.5</v>
      </c>
      <c r="J182" s="3">
        <v>2.36</v>
      </c>
      <c r="K182" s="74">
        <v>14.98</v>
      </c>
      <c r="L182" s="74">
        <v>83.42</v>
      </c>
    </row>
    <row r="183" spans="2:14" x14ac:dyDescent="0.25">
      <c r="B183" s="36" t="s">
        <v>12</v>
      </c>
      <c r="C183" s="39">
        <v>0.1</v>
      </c>
      <c r="D183" s="37">
        <f>D181+D182</f>
        <v>5.85</v>
      </c>
      <c r="E183" s="37">
        <f t="shared" ref="E183:K183" si="42">E181+E182</f>
        <v>7.16</v>
      </c>
      <c r="F183" s="37">
        <f t="shared" si="42"/>
        <v>26.98</v>
      </c>
      <c r="G183" s="37">
        <f t="shared" si="42"/>
        <v>177.42000000000002</v>
      </c>
      <c r="H183" s="39">
        <v>0.1</v>
      </c>
      <c r="I183" s="37">
        <f t="shared" si="42"/>
        <v>5.85</v>
      </c>
      <c r="J183" s="37">
        <f t="shared" si="42"/>
        <v>7.16</v>
      </c>
      <c r="K183" s="37">
        <f t="shared" si="42"/>
        <v>26.98</v>
      </c>
      <c r="L183" s="37">
        <f>L181+L182</f>
        <v>177.42000000000002</v>
      </c>
      <c r="M183" s="27">
        <f>G183*85/G192</f>
        <v>10.022263278217874</v>
      </c>
      <c r="N183" s="27">
        <f>L183*85/L192</f>
        <v>7.8797299697992536</v>
      </c>
    </row>
    <row r="184" spans="2:14" ht="16.5" x14ac:dyDescent="0.25">
      <c r="B184" s="82" t="s">
        <v>59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4"/>
    </row>
    <row r="185" spans="2:14" x14ac:dyDescent="0.25">
      <c r="B185" s="16" t="s">
        <v>120</v>
      </c>
      <c r="C185" s="14">
        <v>40</v>
      </c>
      <c r="D185" s="11">
        <v>1.28</v>
      </c>
      <c r="E185" s="11">
        <v>3.88</v>
      </c>
      <c r="F185" s="11">
        <v>3.18</v>
      </c>
      <c r="G185" s="11">
        <v>54.01</v>
      </c>
      <c r="H185" s="47">
        <v>50</v>
      </c>
      <c r="I185" s="46">
        <v>1.61</v>
      </c>
      <c r="J185" s="46">
        <v>4.8600000000000003</v>
      </c>
      <c r="K185" s="46">
        <v>3.97</v>
      </c>
      <c r="L185" s="46">
        <v>67.510000000000005</v>
      </c>
    </row>
    <row r="186" spans="2:14" x14ac:dyDescent="0.25">
      <c r="B186" s="17" t="s">
        <v>40</v>
      </c>
      <c r="C186" s="12"/>
      <c r="D186" s="13"/>
      <c r="E186" s="13"/>
      <c r="F186" s="13"/>
      <c r="G186" s="13"/>
      <c r="H186" s="12">
        <v>50</v>
      </c>
      <c r="I186" s="13">
        <v>5.7</v>
      </c>
      <c r="J186" s="13">
        <v>9.77</v>
      </c>
      <c r="K186" s="13">
        <v>0.68</v>
      </c>
      <c r="L186" s="13">
        <v>87.83</v>
      </c>
    </row>
    <row r="187" spans="2:14" x14ac:dyDescent="0.25">
      <c r="B187" s="17" t="s">
        <v>121</v>
      </c>
      <c r="C187" s="12">
        <v>100</v>
      </c>
      <c r="D187" s="13">
        <v>4.96</v>
      </c>
      <c r="E187" s="13">
        <v>5.86</v>
      </c>
      <c r="F187" s="13">
        <v>20.81</v>
      </c>
      <c r="G187" s="13">
        <v>162.26</v>
      </c>
      <c r="H187" s="15">
        <v>120</v>
      </c>
      <c r="I187" s="13">
        <v>5.95</v>
      </c>
      <c r="J187" s="13">
        <v>7.03</v>
      </c>
      <c r="K187" s="13">
        <v>30.97</v>
      </c>
      <c r="L187" s="13">
        <v>194.71</v>
      </c>
    </row>
    <row r="188" spans="2:14" x14ac:dyDescent="0.25">
      <c r="B188" s="18" t="s">
        <v>66</v>
      </c>
      <c r="C188" s="6">
        <v>150</v>
      </c>
      <c r="D188" s="4">
        <v>0.45</v>
      </c>
      <c r="E188" s="4">
        <v>0</v>
      </c>
      <c r="F188" s="4">
        <v>16.5</v>
      </c>
      <c r="G188" s="4">
        <v>67.5</v>
      </c>
      <c r="H188" s="1">
        <v>200</v>
      </c>
      <c r="I188" s="4">
        <v>0.6</v>
      </c>
      <c r="J188" s="4">
        <v>0</v>
      </c>
      <c r="K188" s="4">
        <v>22</v>
      </c>
      <c r="L188" s="4">
        <v>90</v>
      </c>
    </row>
    <row r="189" spans="2:14" x14ac:dyDescent="0.25">
      <c r="B189" s="18" t="s">
        <v>18</v>
      </c>
      <c r="C189" s="1">
        <v>20</v>
      </c>
      <c r="D189" s="25">
        <v>2.08</v>
      </c>
      <c r="E189" s="25">
        <v>0.68</v>
      </c>
      <c r="F189" s="25">
        <v>9.9</v>
      </c>
      <c r="G189" s="25">
        <v>54</v>
      </c>
      <c r="H189" s="1">
        <v>30</v>
      </c>
      <c r="I189" s="75">
        <v>3.12</v>
      </c>
      <c r="J189" s="75">
        <v>1.02</v>
      </c>
      <c r="K189" s="75">
        <v>14.85</v>
      </c>
      <c r="L189" s="75">
        <v>81</v>
      </c>
    </row>
    <row r="190" spans="2:14" x14ac:dyDescent="0.25">
      <c r="B190" s="18" t="s">
        <v>100</v>
      </c>
      <c r="C190" s="1">
        <v>150</v>
      </c>
      <c r="D190" s="74">
        <v>0.6</v>
      </c>
      <c r="E190" s="74">
        <v>0.6</v>
      </c>
      <c r="F190" s="74">
        <v>14.7</v>
      </c>
      <c r="G190" s="74">
        <v>70.5</v>
      </c>
      <c r="H190" s="1">
        <v>180</v>
      </c>
      <c r="I190" s="74">
        <v>0.72</v>
      </c>
      <c r="J190" s="74">
        <v>0.72</v>
      </c>
      <c r="K190" s="74">
        <v>17.64</v>
      </c>
      <c r="L190" s="74">
        <v>84.6</v>
      </c>
    </row>
    <row r="191" spans="2:14" x14ac:dyDescent="0.25">
      <c r="B191" s="20" t="s">
        <v>12</v>
      </c>
      <c r="C191" s="8">
        <v>0.25</v>
      </c>
      <c r="D191" s="5">
        <f>D185+D186+D187+D188+D189+D190</f>
        <v>9.3699999999999992</v>
      </c>
      <c r="E191" s="5">
        <f t="shared" ref="E191:G191" si="43">E185+E186+E187+E188+E189+E190</f>
        <v>11.02</v>
      </c>
      <c r="F191" s="5">
        <f t="shared" si="43"/>
        <v>65.089999999999989</v>
      </c>
      <c r="G191" s="5">
        <f t="shared" si="43"/>
        <v>408.27</v>
      </c>
      <c r="H191" s="8">
        <v>0.25</v>
      </c>
      <c r="I191" s="5">
        <f>I185+I186+I187+I188+I189+I190</f>
        <v>17.7</v>
      </c>
      <c r="J191" s="5">
        <f t="shared" ref="J191:L191" si="44">J185+J186+J187+J188+J189+J190</f>
        <v>23.4</v>
      </c>
      <c r="K191" s="5">
        <f t="shared" si="44"/>
        <v>90.11</v>
      </c>
      <c r="L191" s="5">
        <f t="shared" si="44"/>
        <v>605.65</v>
      </c>
      <c r="M191" s="27">
        <f>G191*85/G192</f>
        <v>23.062729278536867</v>
      </c>
      <c r="N191" s="27">
        <f>L191*85/L192</f>
        <v>26.898649848996268</v>
      </c>
    </row>
    <row r="192" spans="2:14" x14ac:dyDescent="0.25">
      <c r="B192" s="20" t="s">
        <v>20</v>
      </c>
      <c r="C192" s="8">
        <v>0.9</v>
      </c>
      <c r="D192" s="5">
        <f>D173+D179+D183+D191</f>
        <v>41.809999999999995</v>
      </c>
      <c r="E192" s="5">
        <f t="shared" ref="E192:G192" si="45">E173+E179+E183+E191</f>
        <v>51.47</v>
      </c>
      <c r="F192" s="5">
        <f t="shared" si="45"/>
        <v>213.2</v>
      </c>
      <c r="G192" s="5">
        <f t="shared" si="45"/>
        <v>1504.72</v>
      </c>
      <c r="H192" s="8">
        <v>0.9</v>
      </c>
      <c r="I192" s="5">
        <f>I173+I179+I183+I191</f>
        <v>56.56</v>
      </c>
      <c r="J192" s="5">
        <f t="shared" ref="J192:L192" si="46">J173+J179+J183+J191</f>
        <v>69.78</v>
      </c>
      <c r="K192" s="5">
        <f t="shared" si="46"/>
        <v>269.37</v>
      </c>
      <c r="L192" s="5">
        <f t="shared" si="46"/>
        <v>1913.8600000000001</v>
      </c>
      <c r="M192" s="61" t="e">
        <f>M173+#REF!+M179+M183+M191</f>
        <v>#REF!</v>
      </c>
      <c r="N192" s="61" t="e">
        <f>N173+#REF!+N179+N183+N191</f>
        <v>#REF!</v>
      </c>
    </row>
    <row r="194" spans="2:13" x14ac:dyDescent="0.25">
      <c r="B194" s="50"/>
      <c r="C194" s="69"/>
      <c r="D194" s="49"/>
      <c r="E194" s="49"/>
      <c r="F194" s="49"/>
      <c r="G194" s="49"/>
      <c r="H194" s="29"/>
      <c r="I194" s="49"/>
      <c r="J194" s="49"/>
      <c r="K194" s="49"/>
      <c r="L194" s="49"/>
      <c r="M194" s="49"/>
    </row>
    <row r="195" spans="2:13" x14ac:dyDescent="0.25">
      <c r="B195" s="50"/>
      <c r="C195" s="69"/>
      <c r="D195" s="49"/>
      <c r="E195" s="49"/>
      <c r="F195" s="49"/>
      <c r="G195" s="49"/>
      <c r="H195" s="29"/>
      <c r="I195" s="49"/>
      <c r="J195" s="49"/>
      <c r="K195" s="49"/>
      <c r="L195" s="49"/>
      <c r="M195" s="49"/>
    </row>
    <row r="196" spans="2:13" x14ac:dyDescent="0.25"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49"/>
    </row>
    <row r="197" spans="2:13" x14ac:dyDescent="0.25"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49"/>
    </row>
    <row r="198" spans="2:13" x14ac:dyDescent="0.25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49"/>
    </row>
    <row r="199" spans="2:13" x14ac:dyDescent="0.25"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49"/>
    </row>
    <row r="200" spans="2:13" x14ac:dyDescent="0.25"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49"/>
    </row>
    <row r="201" spans="2:13" x14ac:dyDescent="0.25"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49"/>
    </row>
    <row r="205" spans="2:13" ht="18.75" x14ac:dyDescent="0.3">
      <c r="B205" s="85" t="s">
        <v>42</v>
      </c>
      <c r="C205" s="86"/>
      <c r="D205" s="86"/>
      <c r="E205" s="86"/>
      <c r="F205" s="86"/>
      <c r="G205" s="86"/>
      <c r="H205" s="86"/>
      <c r="I205" s="86"/>
      <c r="J205" s="86"/>
      <c r="K205" s="86"/>
      <c r="L205" s="87"/>
    </row>
    <row r="206" spans="2:13" ht="18.75" x14ac:dyDescent="0.3">
      <c r="B206" s="85" t="s">
        <v>46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7"/>
    </row>
    <row r="207" spans="2:13" x14ac:dyDescent="0.25">
      <c r="B207" s="97" t="s">
        <v>0</v>
      </c>
      <c r="C207" s="88" t="s">
        <v>5</v>
      </c>
      <c r="D207" s="88"/>
      <c r="E207" s="88"/>
      <c r="F207" s="88"/>
      <c r="G207" s="88"/>
      <c r="H207" s="88" t="s">
        <v>6</v>
      </c>
      <c r="I207" s="88"/>
      <c r="J207" s="88"/>
      <c r="K207" s="88"/>
      <c r="L207" s="88"/>
    </row>
    <row r="208" spans="2:13" x14ac:dyDescent="0.25">
      <c r="B208" s="97"/>
      <c r="C208" s="1" t="s">
        <v>1</v>
      </c>
      <c r="D208" s="25" t="s">
        <v>2</v>
      </c>
      <c r="E208" s="25" t="s">
        <v>3</v>
      </c>
      <c r="F208" s="25" t="s">
        <v>4</v>
      </c>
      <c r="G208" s="2" t="s">
        <v>7</v>
      </c>
      <c r="H208" s="6" t="s">
        <v>1</v>
      </c>
      <c r="I208" s="25" t="s">
        <v>2</v>
      </c>
      <c r="J208" s="25" t="s">
        <v>3</v>
      </c>
      <c r="K208" s="25" t="s">
        <v>4</v>
      </c>
      <c r="L208" s="25" t="s">
        <v>7</v>
      </c>
    </row>
    <row r="209" spans="2:14" ht="16.5" x14ac:dyDescent="0.25">
      <c r="B209" s="89" t="s">
        <v>13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1"/>
    </row>
    <row r="210" spans="2:14" x14ac:dyDescent="0.25">
      <c r="B210" s="19" t="s">
        <v>23</v>
      </c>
      <c r="C210" s="1">
        <v>130</v>
      </c>
      <c r="D210" s="25">
        <v>4.74</v>
      </c>
      <c r="E210" s="25">
        <v>5.73</v>
      </c>
      <c r="F210" s="25">
        <v>19.71</v>
      </c>
      <c r="G210" s="25">
        <v>104.05</v>
      </c>
      <c r="H210" s="6">
        <v>140</v>
      </c>
      <c r="I210" s="25">
        <v>5.0999999999999996</v>
      </c>
      <c r="J210" s="52">
        <v>5</v>
      </c>
      <c r="K210" s="25">
        <v>23.07</v>
      </c>
      <c r="L210" s="25">
        <v>199.71</v>
      </c>
    </row>
    <row r="211" spans="2:14" x14ac:dyDescent="0.25">
      <c r="B211" s="18" t="s">
        <v>38</v>
      </c>
      <c r="C211" s="1">
        <v>150</v>
      </c>
      <c r="D211" s="75">
        <v>0.02</v>
      </c>
      <c r="E211" s="75">
        <v>0.01</v>
      </c>
      <c r="F211" s="75">
        <v>6.75</v>
      </c>
      <c r="G211" s="4">
        <v>27.11</v>
      </c>
      <c r="H211" s="6">
        <v>200</v>
      </c>
      <c r="I211" s="75">
        <v>0.05</v>
      </c>
      <c r="J211" s="75">
        <v>0.01</v>
      </c>
      <c r="K211" s="4">
        <v>9.89</v>
      </c>
      <c r="L211" s="75">
        <v>39.880000000000003</v>
      </c>
    </row>
    <row r="212" spans="2:14" x14ac:dyDescent="0.25">
      <c r="B212" s="18" t="s">
        <v>71</v>
      </c>
      <c r="C212" s="6">
        <v>20</v>
      </c>
      <c r="D212" s="75">
        <v>1.5</v>
      </c>
      <c r="E212" s="3">
        <v>2.36</v>
      </c>
      <c r="F212" s="75">
        <v>14.98</v>
      </c>
      <c r="G212" s="75">
        <v>83.42</v>
      </c>
      <c r="H212" s="6">
        <v>20</v>
      </c>
      <c r="I212" s="75">
        <v>1.5</v>
      </c>
      <c r="J212" s="3">
        <v>2.36</v>
      </c>
      <c r="K212" s="75">
        <v>14.98</v>
      </c>
      <c r="L212" s="75">
        <v>83.42</v>
      </c>
    </row>
    <row r="213" spans="2:14" x14ac:dyDescent="0.25">
      <c r="B213" s="20" t="s">
        <v>12</v>
      </c>
      <c r="C213" s="8">
        <v>0.2</v>
      </c>
      <c r="D213" s="1">
        <f>D210+D211+D212</f>
        <v>6.26</v>
      </c>
      <c r="E213" s="1">
        <f t="shared" ref="E213:G213" si="47">E210+E211+E212</f>
        <v>8.1</v>
      </c>
      <c r="F213" s="1">
        <f t="shared" si="47"/>
        <v>41.44</v>
      </c>
      <c r="G213" s="1">
        <f t="shared" si="47"/>
        <v>214.57999999999998</v>
      </c>
      <c r="H213" s="8">
        <v>0.2</v>
      </c>
      <c r="I213" s="1">
        <f>I210+I211+I212</f>
        <v>6.6499999999999995</v>
      </c>
      <c r="J213" s="1">
        <f t="shared" ref="J213:L213" si="48">J210+J211+J212</f>
        <v>7.3699999999999992</v>
      </c>
      <c r="K213" s="1">
        <f t="shared" si="48"/>
        <v>47.94</v>
      </c>
      <c r="L213" s="1">
        <f t="shared" si="48"/>
        <v>323.01</v>
      </c>
      <c r="M213" s="27">
        <f>G213*85/G235</f>
        <v>13.808654967218326</v>
      </c>
      <c r="N213" s="27">
        <f>L213*85/L235</f>
        <v>15.720768178096385</v>
      </c>
    </row>
    <row r="214" spans="2:14" ht="16.5" x14ac:dyDescent="0.25">
      <c r="B214" s="82" t="s">
        <v>14</v>
      </c>
      <c r="C214" s="83"/>
      <c r="D214" s="83"/>
      <c r="E214" s="83"/>
      <c r="F214" s="83"/>
      <c r="G214" s="83"/>
      <c r="H214" s="83"/>
      <c r="I214" s="83"/>
      <c r="J214" s="83"/>
      <c r="K214" s="83"/>
      <c r="L214" s="84"/>
    </row>
    <row r="215" spans="2:14" x14ac:dyDescent="0.25">
      <c r="B215" s="17" t="s">
        <v>92</v>
      </c>
      <c r="C215" s="1">
        <v>50</v>
      </c>
      <c r="D215" s="4">
        <v>0.75</v>
      </c>
      <c r="E215" s="4">
        <v>5.0999999999999996</v>
      </c>
      <c r="F215" s="4">
        <v>7.1</v>
      </c>
      <c r="G215" s="4">
        <v>121.32</v>
      </c>
      <c r="H215" s="6">
        <v>60</v>
      </c>
      <c r="I215" s="4">
        <v>0.9</v>
      </c>
      <c r="J215" s="4">
        <v>6.12</v>
      </c>
      <c r="K215" s="4">
        <v>8.52</v>
      </c>
      <c r="L215" s="4">
        <v>145.58000000000001</v>
      </c>
    </row>
    <row r="216" spans="2:14" x14ac:dyDescent="0.25">
      <c r="B216" s="18" t="s">
        <v>123</v>
      </c>
      <c r="C216" s="1">
        <v>150</v>
      </c>
      <c r="D216" s="4">
        <v>1.21</v>
      </c>
      <c r="E216" s="4">
        <v>6.18</v>
      </c>
      <c r="F216" s="4">
        <v>10.83</v>
      </c>
      <c r="G216" s="4">
        <v>72.5</v>
      </c>
      <c r="H216" s="6">
        <v>200</v>
      </c>
      <c r="I216" s="4">
        <v>1.62</v>
      </c>
      <c r="J216" s="4">
        <v>6.57</v>
      </c>
      <c r="K216" s="4">
        <v>14.43</v>
      </c>
      <c r="L216" s="4">
        <v>90.68</v>
      </c>
    </row>
    <row r="217" spans="2:14" x14ac:dyDescent="0.25">
      <c r="B217" s="17" t="s">
        <v>15</v>
      </c>
      <c r="C217" s="6"/>
      <c r="D217" s="4"/>
      <c r="E217" s="4"/>
      <c r="F217" s="4"/>
      <c r="G217" s="4"/>
      <c r="H217" s="6">
        <v>15</v>
      </c>
      <c r="I217" s="4">
        <v>3.8</v>
      </c>
      <c r="J217" s="4">
        <v>1.56</v>
      </c>
      <c r="K217" s="4">
        <v>0.05</v>
      </c>
      <c r="L217" s="4">
        <v>41.47</v>
      </c>
    </row>
    <row r="218" spans="2:14" x14ac:dyDescent="0.25">
      <c r="B218" s="18" t="s">
        <v>80</v>
      </c>
      <c r="C218" s="1">
        <v>50</v>
      </c>
      <c r="D218" s="4">
        <v>6.15</v>
      </c>
      <c r="E218" s="4">
        <v>12.15</v>
      </c>
      <c r="F218" s="4">
        <v>6.06</v>
      </c>
      <c r="G218" s="4">
        <v>179.92</v>
      </c>
      <c r="H218" s="6">
        <v>60</v>
      </c>
      <c r="I218" s="25">
        <v>7.38</v>
      </c>
      <c r="J218" s="25">
        <v>14.98</v>
      </c>
      <c r="K218" s="25">
        <v>7.27</v>
      </c>
      <c r="L218" s="25">
        <v>215.9</v>
      </c>
    </row>
    <row r="219" spans="2:14" x14ac:dyDescent="0.25">
      <c r="B219" s="18" t="s">
        <v>81</v>
      </c>
      <c r="C219" s="1">
        <v>130</v>
      </c>
      <c r="D219" s="4">
        <v>1.43</v>
      </c>
      <c r="E219" s="4">
        <v>4.88</v>
      </c>
      <c r="F219" s="4">
        <v>4.66</v>
      </c>
      <c r="G219" s="4">
        <v>81.55</v>
      </c>
      <c r="H219" s="6">
        <v>150</v>
      </c>
      <c r="I219" s="4">
        <v>1.65</v>
      </c>
      <c r="J219" s="4">
        <v>5.63</v>
      </c>
      <c r="K219" s="4">
        <v>5.37</v>
      </c>
      <c r="L219" s="4">
        <v>94.09</v>
      </c>
    </row>
    <row r="220" spans="2:14" x14ac:dyDescent="0.25">
      <c r="B220" s="18" t="s">
        <v>82</v>
      </c>
      <c r="C220" s="1">
        <v>150</v>
      </c>
      <c r="D220" s="4">
        <v>0.56999999999999995</v>
      </c>
      <c r="E220" s="4">
        <v>0.08</v>
      </c>
      <c r="F220" s="4">
        <v>17.3</v>
      </c>
      <c r="G220" s="4">
        <v>67.569999999999993</v>
      </c>
      <c r="H220" s="6">
        <v>200</v>
      </c>
      <c r="I220" s="4">
        <v>0.76</v>
      </c>
      <c r="J220" s="4">
        <v>0.11</v>
      </c>
      <c r="K220" s="4">
        <v>23.07</v>
      </c>
      <c r="L220" s="4">
        <v>90.09</v>
      </c>
    </row>
    <row r="221" spans="2:14" x14ac:dyDescent="0.25">
      <c r="B221" s="18" t="s">
        <v>16</v>
      </c>
      <c r="C221" s="1">
        <v>30</v>
      </c>
      <c r="D221" s="4">
        <v>1.98</v>
      </c>
      <c r="E221" s="4">
        <v>0.36</v>
      </c>
      <c r="F221" s="4">
        <v>10.02</v>
      </c>
      <c r="G221" s="4">
        <v>52.2</v>
      </c>
      <c r="H221" s="6">
        <v>50</v>
      </c>
      <c r="I221" s="4">
        <v>3.3</v>
      </c>
      <c r="J221" s="4">
        <v>0.6</v>
      </c>
      <c r="K221" s="4">
        <v>16.7</v>
      </c>
      <c r="L221" s="4">
        <v>87</v>
      </c>
    </row>
    <row r="222" spans="2:14" x14ac:dyDescent="0.25">
      <c r="B222" s="20" t="s">
        <v>12</v>
      </c>
      <c r="C222" s="8">
        <v>0.35</v>
      </c>
      <c r="D222" s="5">
        <f>D215+D216+D217+D218+D219+D220+D221</f>
        <v>12.09</v>
      </c>
      <c r="E222" s="5">
        <f t="shared" ref="E222:G222" si="49">E215+E216+E217+E218+E219+E220+E221</f>
        <v>28.749999999999996</v>
      </c>
      <c r="F222" s="5">
        <f t="shared" si="49"/>
        <v>55.97</v>
      </c>
      <c r="G222" s="5">
        <f t="shared" si="49"/>
        <v>575.06000000000006</v>
      </c>
      <c r="H222" s="8">
        <v>0.35</v>
      </c>
      <c r="I222" s="5">
        <f>I215+I216+I217+I218+I219+I220+I221</f>
        <v>19.41</v>
      </c>
      <c r="J222" s="5">
        <f t="shared" ref="J222:L222" si="50">J215+J216+J217+J218+J219+J220+J221</f>
        <v>35.570000000000007</v>
      </c>
      <c r="K222" s="5">
        <f t="shared" si="50"/>
        <v>75.41</v>
      </c>
      <c r="L222" s="5">
        <f t="shared" si="50"/>
        <v>764.81000000000006</v>
      </c>
      <c r="M222" s="27">
        <f>G222*85/G235</f>
        <v>37.00626864315673</v>
      </c>
      <c r="N222" s="27">
        <f>L222*85/L235</f>
        <v>37.222998391040207</v>
      </c>
    </row>
    <row r="223" spans="2:14" ht="16.5" x14ac:dyDescent="0.25">
      <c r="B223" s="82" t="s">
        <v>17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4"/>
      <c r="M223" s="29"/>
      <c r="N223" s="29"/>
    </row>
    <row r="224" spans="2:14" x14ac:dyDescent="0.25">
      <c r="B224" s="16" t="s">
        <v>18</v>
      </c>
      <c r="C224" s="1">
        <v>20</v>
      </c>
      <c r="D224" s="75">
        <v>2.08</v>
      </c>
      <c r="E224" s="75">
        <v>0.68</v>
      </c>
      <c r="F224" s="75">
        <v>9.9</v>
      </c>
      <c r="G224" s="75">
        <v>54</v>
      </c>
      <c r="H224" s="6">
        <v>30</v>
      </c>
      <c r="I224" s="75">
        <v>3.12</v>
      </c>
      <c r="J224" s="75">
        <v>1.02</v>
      </c>
      <c r="K224" s="75">
        <v>14.85</v>
      </c>
      <c r="L224" s="75">
        <v>81</v>
      </c>
      <c r="M224" s="29"/>
      <c r="N224" s="29"/>
    </row>
    <row r="225" spans="2:14" x14ac:dyDescent="0.25">
      <c r="B225" s="17" t="s">
        <v>57</v>
      </c>
      <c r="C225" s="1">
        <v>150</v>
      </c>
      <c r="D225" s="22">
        <v>4.3499999999999996</v>
      </c>
      <c r="E225" s="22">
        <v>4.8</v>
      </c>
      <c r="F225" s="22">
        <v>12</v>
      </c>
      <c r="G225" s="22">
        <v>94</v>
      </c>
      <c r="H225" s="6">
        <v>150</v>
      </c>
      <c r="I225" s="22">
        <v>4.3499999999999996</v>
      </c>
      <c r="J225" s="22">
        <v>4.8</v>
      </c>
      <c r="K225" s="22">
        <v>12</v>
      </c>
      <c r="L225" s="22">
        <v>94</v>
      </c>
      <c r="M225" s="29"/>
      <c r="N225" s="29"/>
    </row>
    <row r="226" spans="2:14" x14ac:dyDescent="0.25">
      <c r="B226" s="41" t="s">
        <v>12</v>
      </c>
      <c r="C226" s="44">
        <v>0.12</v>
      </c>
      <c r="D226" s="42">
        <f>D224+D225</f>
        <v>6.43</v>
      </c>
      <c r="E226" s="42">
        <f t="shared" ref="E226:G226" si="51">E224+E225</f>
        <v>5.4799999999999995</v>
      </c>
      <c r="F226" s="42">
        <f t="shared" si="51"/>
        <v>21.9</v>
      </c>
      <c r="G226" s="42">
        <f t="shared" si="51"/>
        <v>148</v>
      </c>
      <c r="H226" s="44">
        <v>0.11</v>
      </c>
      <c r="I226" s="42">
        <f>I224+I225</f>
        <v>7.47</v>
      </c>
      <c r="J226" s="42">
        <f t="shared" ref="J226:L226" si="52">J224+J225</f>
        <v>5.82</v>
      </c>
      <c r="K226" s="42">
        <f t="shared" si="52"/>
        <v>26.85</v>
      </c>
      <c r="L226" s="42">
        <f t="shared" si="52"/>
        <v>175</v>
      </c>
      <c r="M226" s="29">
        <f>G226*85/G235</f>
        <v>9.5240979361930851</v>
      </c>
      <c r="N226" s="29">
        <f>L226*85/L235</f>
        <v>8.5171803695454251</v>
      </c>
    </row>
    <row r="227" spans="2:14" ht="16.5" x14ac:dyDescent="0.25">
      <c r="B227" s="82" t="s">
        <v>59</v>
      </c>
      <c r="C227" s="83"/>
      <c r="D227" s="83"/>
      <c r="E227" s="83"/>
      <c r="F227" s="83"/>
      <c r="G227" s="83"/>
      <c r="H227" s="83"/>
      <c r="I227" s="83"/>
      <c r="J227" s="83"/>
      <c r="K227" s="83"/>
      <c r="L227" s="84"/>
    </row>
    <row r="228" spans="2:14" x14ac:dyDescent="0.25">
      <c r="B228" s="17" t="s">
        <v>124</v>
      </c>
      <c r="C228" s="1">
        <v>120</v>
      </c>
      <c r="D228" s="4">
        <v>11.83</v>
      </c>
      <c r="E228" s="4">
        <v>10.6</v>
      </c>
      <c r="F228" s="4">
        <v>31.92</v>
      </c>
      <c r="G228" s="4">
        <v>139.02000000000001</v>
      </c>
      <c r="H228" s="6"/>
      <c r="I228" s="4"/>
      <c r="J228" s="4"/>
      <c r="K228" s="4"/>
      <c r="L228" s="4"/>
    </row>
    <row r="229" spans="2:14" x14ac:dyDescent="0.25">
      <c r="B229" s="18" t="s">
        <v>19</v>
      </c>
      <c r="C229" s="1"/>
      <c r="D229" s="25"/>
      <c r="E229" s="25"/>
      <c r="F229" s="25"/>
      <c r="G229" s="25"/>
      <c r="H229" s="6">
        <v>150</v>
      </c>
      <c r="I229" s="25">
        <v>12.35</v>
      </c>
      <c r="J229" s="25">
        <v>12.2</v>
      </c>
      <c r="K229" s="25">
        <v>26.21</v>
      </c>
      <c r="L229" s="25">
        <v>158.44999999999999</v>
      </c>
    </row>
    <row r="230" spans="2:14" x14ac:dyDescent="0.25">
      <c r="B230" s="18" t="s">
        <v>66</v>
      </c>
      <c r="C230" s="6">
        <v>150</v>
      </c>
      <c r="D230" s="4">
        <v>0.45</v>
      </c>
      <c r="E230" s="4">
        <v>0</v>
      </c>
      <c r="F230" s="4">
        <v>16.5</v>
      </c>
      <c r="G230" s="4">
        <v>67.5</v>
      </c>
      <c r="H230" s="1">
        <v>200</v>
      </c>
      <c r="I230" s="4">
        <v>0.6</v>
      </c>
      <c r="J230" s="4">
        <v>0</v>
      </c>
      <c r="K230" s="4">
        <v>22</v>
      </c>
      <c r="L230" s="4">
        <v>90</v>
      </c>
    </row>
    <row r="231" spans="2:14" x14ac:dyDescent="0.25">
      <c r="B231" s="18" t="s">
        <v>18</v>
      </c>
      <c r="C231" s="1">
        <v>20</v>
      </c>
      <c r="D231" s="75">
        <v>2.08</v>
      </c>
      <c r="E231" s="75">
        <v>0.68</v>
      </c>
      <c r="F231" s="75">
        <v>9.9</v>
      </c>
      <c r="G231" s="75">
        <v>54</v>
      </c>
      <c r="H231" s="6">
        <v>30</v>
      </c>
      <c r="I231" s="75">
        <v>3.12</v>
      </c>
      <c r="J231" s="75">
        <v>1.02</v>
      </c>
      <c r="K231" s="75">
        <v>14.85</v>
      </c>
      <c r="L231" s="75">
        <v>81</v>
      </c>
    </row>
    <row r="232" spans="2:14" x14ac:dyDescent="0.25">
      <c r="B232" s="18" t="s">
        <v>16</v>
      </c>
      <c r="C232" s="1">
        <v>30</v>
      </c>
      <c r="D232" s="4">
        <v>1.98</v>
      </c>
      <c r="E232" s="4">
        <v>0.36</v>
      </c>
      <c r="F232" s="4">
        <v>10.02</v>
      </c>
      <c r="G232" s="4">
        <v>52.2</v>
      </c>
      <c r="H232" s="6">
        <v>40</v>
      </c>
      <c r="I232" s="25">
        <v>2.64</v>
      </c>
      <c r="J232" s="25">
        <v>0.48</v>
      </c>
      <c r="K232" s="25">
        <v>13.36</v>
      </c>
      <c r="L232" s="25">
        <v>69.599999999999994</v>
      </c>
    </row>
    <row r="233" spans="2:14" x14ac:dyDescent="0.25">
      <c r="B233" s="18" t="s">
        <v>106</v>
      </c>
      <c r="C233" s="1">
        <v>150</v>
      </c>
      <c r="D233" s="75">
        <v>0.6</v>
      </c>
      <c r="E233" s="75">
        <v>0.45</v>
      </c>
      <c r="F233" s="75">
        <v>15.45</v>
      </c>
      <c r="G233" s="75">
        <v>70.5</v>
      </c>
      <c r="H233" s="6">
        <v>180</v>
      </c>
      <c r="I233" s="75">
        <v>0.72</v>
      </c>
      <c r="J233" s="75">
        <v>0.54</v>
      </c>
      <c r="K233" s="75">
        <v>18.54</v>
      </c>
      <c r="L233" s="75">
        <v>84.6</v>
      </c>
    </row>
    <row r="234" spans="2:14" x14ac:dyDescent="0.25">
      <c r="B234" s="20" t="s">
        <v>12</v>
      </c>
      <c r="C234" s="8">
        <v>0.23</v>
      </c>
      <c r="D234" s="5">
        <f>D228+D229+D230+D231+D232+D233</f>
        <v>16.940000000000001</v>
      </c>
      <c r="E234" s="5">
        <f t="shared" ref="E234:G234" si="53">E228+E229+E230+E231+E232+E233</f>
        <v>12.089999999999998</v>
      </c>
      <c r="F234" s="5">
        <f t="shared" si="53"/>
        <v>83.79</v>
      </c>
      <c r="G234" s="5">
        <f t="shared" si="53"/>
        <v>383.21999999999997</v>
      </c>
      <c r="H234" s="8">
        <v>0.24</v>
      </c>
      <c r="I234" s="5">
        <f>I228+I229+I230+I231+I232+I233</f>
        <v>19.43</v>
      </c>
      <c r="J234" s="5">
        <f t="shared" ref="J234:L234" si="54">J228+J229+J230+J231+J232+J233</f>
        <v>14.239999999999998</v>
      </c>
      <c r="K234" s="5">
        <f t="shared" si="54"/>
        <v>94.960000000000008</v>
      </c>
      <c r="L234" s="5">
        <f t="shared" si="54"/>
        <v>483.65</v>
      </c>
      <c r="M234" s="27">
        <f>G234*85/G235</f>
        <v>24.660978453431852</v>
      </c>
      <c r="N234" s="27">
        <f>L234*85/L235</f>
        <v>23.539053061317968</v>
      </c>
    </row>
    <row r="235" spans="2:14" x14ac:dyDescent="0.25">
      <c r="B235" s="20" t="s">
        <v>20</v>
      </c>
      <c r="C235" s="8">
        <v>0.9</v>
      </c>
      <c r="D235" s="5">
        <f>D213+D222+D226+D234</f>
        <v>41.72</v>
      </c>
      <c r="E235" s="5">
        <f t="shared" ref="E235:G235" si="55">E213+E222+E226+E234</f>
        <v>54.419999999999987</v>
      </c>
      <c r="F235" s="5">
        <f t="shared" si="55"/>
        <v>203.10000000000002</v>
      </c>
      <c r="G235" s="5">
        <f t="shared" si="55"/>
        <v>1320.8600000000001</v>
      </c>
      <c r="H235" s="8">
        <v>0.9</v>
      </c>
      <c r="I235" s="5">
        <f>I213+I222+I226+I234</f>
        <v>52.96</v>
      </c>
      <c r="J235" s="5">
        <f t="shared" ref="J235:L235" si="56">J213+J222+J226+J234</f>
        <v>63</v>
      </c>
      <c r="K235" s="5">
        <f t="shared" si="56"/>
        <v>245.16</v>
      </c>
      <c r="L235" s="5">
        <f t="shared" si="56"/>
        <v>1746.4700000000003</v>
      </c>
      <c r="M235" s="7" t="e">
        <f>M213+#REF!+M222+M226+M234</f>
        <v>#REF!</v>
      </c>
      <c r="N235" s="7" t="e">
        <f>N213+#REF!+N222+N226+N234</f>
        <v>#REF!</v>
      </c>
    </row>
    <row r="245" spans="2:14" x14ac:dyDescent="0.25">
      <c r="B245" s="50"/>
      <c r="C245" s="69"/>
      <c r="D245" s="49"/>
      <c r="E245" s="49"/>
      <c r="F245" s="49"/>
      <c r="G245" s="49"/>
      <c r="H245" s="29"/>
      <c r="I245" s="49"/>
      <c r="J245" s="49"/>
      <c r="K245" s="49"/>
      <c r="L245" s="49"/>
    </row>
    <row r="246" spans="2:14" x14ac:dyDescent="0.25">
      <c r="B246" s="50"/>
      <c r="C246" s="69"/>
      <c r="D246" s="49"/>
      <c r="E246" s="49"/>
      <c r="F246" s="49"/>
      <c r="G246" s="49"/>
      <c r="H246" s="29"/>
      <c r="I246" s="49"/>
      <c r="J246" s="49"/>
      <c r="K246" s="49"/>
      <c r="L246" s="49"/>
    </row>
    <row r="247" spans="2:14" x14ac:dyDescent="0.25"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</row>
    <row r="248" spans="2:14" ht="18.75" x14ac:dyDescent="0.3">
      <c r="B248" s="85" t="s">
        <v>43</v>
      </c>
      <c r="C248" s="86"/>
      <c r="D248" s="86"/>
      <c r="E248" s="86"/>
      <c r="F248" s="86"/>
      <c r="G248" s="86"/>
      <c r="H248" s="86"/>
      <c r="I248" s="86"/>
      <c r="J248" s="86"/>
      <c r="K248" s="86"/>
      <c r="L248" s="87"/>
    </row>
    <row r="249" spans="2:14" ht="18.75" x14ac:dyDescent="0.3">
      <c r="B249" s="85" t="s">
        <v>46</v>
      </c>
      <c r="C249" s="86"/>
      <c r="D249" s="86"/>
      <c r="E249" s="86"/>
      <c r="F249" s="86"/>
      <c r="G249" s="86"/>
      <c r="H249" s="86"/>
      <c r="I249" s="86"/>
      <c r="J249" s="86"/>
      <c r="K249" s="86"/>
      <c r="L249" s="87"/>
    </row>
    <row r="250" spans="2:14" x14ac:dyDescent="0.25">
      <c r="B250" s="97" t="s">
        <v>0</v>
      </c>
      <c r="C250" s="88" t="s">
        <v>5</v>
      </c>
      <c r="D250" s="88"/>
      <c r="E250" s="88"/>
      <c r="F250" s="88"/>
      <c r="G250" s="88"/>
      <c r="H250" s="88" t="s">
        <v>6</v>
      </c>
      <c r="I250" s="88"/>
      <c r="J250" s="88"/>
      <c r="K250" s="88"/>
      <c r="L250" s="88"/>
    </row>
    <row r="251" spans="2:14" x14ac:dyDescent="0.25">
      <c r="B251" s="97"/>
      <c r="C251" s="1" t="s">
        <v>1</v>
      </c>
      <c r="D251" s="25" t="s">
        <v>2</v>
      </c>
      <c r="E251" s="25" t="s">
        <v>3</v>
      </c>
      <c r="F251" s="25" t="s">
        <v>4</v>
      </c>
      <c r="G251" s="2" t="s">
        <v>7</v>
      </c>
      <c r="H251" s="6" t="s">
        <v>1</v>
      </c>
      <c r="I251" s="25" t="s">
        <v>2</v>
      </c>
      <c r="J251" s="25" t="s">
        <v>3</v>
      </c>
      <c r="K251" s="25" t="s">
        <v>4</v>
      </c>
      <c r="L251" s="25" t="s">
        <v>7</v>
      </c>
    </row>
    <row r="252" spans="2:14" ht="16.5" x14ac:dyDescent="0.25">
      <c r="B252" s="89" t="s">
        <v>13</v>
      </c>
      <c r="C252" s="90"/>
      <c r="D252" s="90"/>
      <c r="E252" s="90"/>
      <c r="F252" s="90"/>
      <c r="G252" s="90"/>
      <c r="H252" s="90"/>
      <c r="I252" s="90"/>
      <c r="J252" s="90"/>
      <c r="K252" s="90"/>
      <c r="L252" s="91"/>
    </row>
    <row r="253" spans="2:14" x14ac:dyDescent="0.25">
      <c r="B253" s="19" t="s">
        <v>8</v>
      </c>
      <c r="C253" s="1">
        <v>130</v>
      </c>
      <c r="D253" s="13">
        <v>6.45</v>
      </c>
      <c r="E253" s="25">
        <v>7.62</v>
      </c>
      <c r="F253" s="13">
        <v>23.7</v>
      </c>
      <c r="G253" s="13">
        <v>180.94</v>
      </c>
      <c r="H253" s="6">
        <v>140</v>
      </c>
      <c r="I253" s="13">
        <v>7.29</v>
      </c>
      <c r="J253" s="25">
        <v>8.49</v>
      </c>
      <c r="K253" s="13">
        <v>25.93</v>
      </c>
      <c r="L253" s="13">
        <v>226.39</v>
      </c>
    </row>
    <row r="254" spans="2:14" x14ac:dyDescent="0.25">
      <c r="B254" s="18" t="s">
        <v>28</v>
      </c>
      <c r="C254" s="1">
        <v>150</v>
      </c>
      <c r="D254" s="13">
        <v>3.36</v>
      </c>
      <c r="E254" s="25">
        <v>2.68</v>
      </c>
      <c r="F254" s="13">
        <v>14.56</v>
      </c>
      <c r="G254" s="13">
        <v>97.41</v>
      </c>
      <c r="H254" s="6">
        <v>200</v>
      </c>
      <c r="I254" s="13">
        <v>3.13</v>
      </c>
      <c r="J254" s="25">
        <v>2.31</v>
      </c>
      <c r="K254" s="13">
        <v>16.87</v>
      </c>
      <c r="L254" s="13">
        <v>102.36</v>
      </c>
    </row>
    <row r="255" spans="2:14" x14ac:dyDescent="0.25">
      <c r="B255" s="18" t="s">
        <v>33</v>
      </c>
      <c r="C255" s="1">
        <v>40</v>
      </c>
      <c r="D255" s="13">
        <v>3.61</v>
      </c>
      <c r="E255" s="25">
        <v>5.31</v>
      </c>
      <c r="F255" s="13">
        <v>17.05</v>
      </c>
      <c r="G255" s="65">
        <v>130.34</v>
      </c>
      <c r="H255" s="6">
        <v>50</v>
      </c>
      <c r="I255" s="13">
        <v>4.5199999999999996</v>
      </c>
      <c r="J255" s="25">
        <v>6.64</v>
      </c>
      <c r="K255" s="13">
        <v>21.32</v>
      </c>
      <c r="L255" s="13">
        <v>162.91999999999999</v>
      </c>
    </row>
    <row r="256" spans="2:14" x14ac:dyDescent="0.25">
      <c r="B256" s="20" t="s">
        <v>12</v>
      </c>
      <c r="C256" s="8">
        <v>0.23</v>
      </c>
      <c r="D256" s="1">
        <f>D253+D254+D255</f>
        <v>13.42</v>
      </c>
      <c r="E256" s="1">
        <f t="shared" ref="E256:G256" si="57">E253+E254+E255</f>
        <v>15.61</v>
      </c>
      <c r="F256" s="1">
        <f t="shared" si="57"/>
        <v>55.31</v>
      </c>
      <c r="G256" s="1">
        <f t="shared" si="57"/>
        <v>408.69000000000005</v>
      </c>
      <c r="H256" s="8">
        <v>0.2</v>
      </c>
      <c r="I256" s="1">
        <f>I253+I254+I255</f>
        <v>14.94</v>
      </c>
      <c r="J256" s="1">
        <f t="shared" ref="J256:L256" si="58">J253+J254+J255</f>
        <v>17.440000000000001</v>
      </c>
      <c r="K256" s="1">
        <f t="shared" si="58"/>
        <v>64.12</v>
      </c>
      <c r="L256" s="1">
        <f t="shared" si="58"/>
        <v>491.66999999999996</v>
      </c>
      <c r="M256" s="27">
        <f>G256*85/G276</f>
        <v>23.012129201499757</v>
      </c>
      <c r="N256" s="27">
        <f>L256*85/L276</f>
        <v>20.837110163787298</v>
      </c>
    </row>
    <row r="257" spans="2:14" ht="16.5" x14ac:dyDescent="0.25">
      <c r="B257" s="82" t="s">
        <v>14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4"/>
    </row>
    <row r="258" spans="2:14" x14ac:dyDescent="0.25">
      <c r="B258" s="17" t="s">
        <v>94</v>
      </c>
      <c r="C258" s="1">
        <v>50</v>
      </c>
      <c r="D258" s="65">
        <v>2.4</v>
      </c>
      <c r="E258" s="4">
        <v>6.41</v>
      </c>
      <c r="F258" s="4">
        <v>0.75</v>
      </c>
      <c r="G258" s="4">
        <v>77.489999999999995</v>
      </c>
      <c r="H258" s="6">
        <v>60</v>
      </c>
      <c r="I258" s="65">
        <v>2.88</v>
      </c>
      <c r="J258" s="4">
        <v>7.69</v>
      </c>
      <c r="K258" s="4">
        <v>0.9</v>
      </c>
      <c r="L258" s="4">
        <v>92.98</v>
      </c>
    </row>
    <row r="259" spans="2:14" ht="15" customHeight="1" x14ac:dyDescent="0.25">
      <c r="B259" s="17" t="s">
        <v>26</v>
      </c>
      <c r="C259" s="1" t="s">
        <v>29</v>
      </c>
      <c r="D259" s="4">
        <v>1.01</v>
      </c>
      <c r="E259" s="4">
        <v>2.9</v>
      </c>
      <c r="F259" s="4">
        <v>11.68</v>
      </c>
      <c r="G259" s="4">
        <v>109.06</v>
      </c>
      <c r="H259" s="10" t="s">
        <v>48</v>
      </c>
      <c r="I259" s="4">
        <v>1.35</v>
      </c>
      <c r="J259" s="4">
        <v>3.86</v>
      </c>
      <c r="K259" s="4">
        <v>15.91</v>
      </c>
      <c r="L259" s="4">
        <v>148.77000000000001</v>
      </c>
    </row>
    <row r="260" spans="2:14" ht="15" customHeight="1" x14ac:dyDescent="0.25">
      <c r="B260" s="17" t="s">
        <v>15</v>
      </c>
      <c r="C260" s="6"/>
      <c r="D260" s="65"/>
      <c r="E260" s="4"/>
      <c r="F260" s="4"/>
      <c r="G260" s="4"/>
      <c r="H260" s="6">
        <v>15</v>
      </c>
      <c r="I260" s="65">
        <v>3.13</v>
      </c>
      <c r="J260" s="4">
        <v>1.56</v>
      </c>
      <c r="K260" s="4">
        <v>0.05</v>
      </c>
      <c r="L260" s="4">
        <v>33.69</v>
      </c>
    </row>
    <row r="261" spans="2:14" ht="15" customHeight="1" x14ac:dyDescent="0.25">
      <c r="B261" s="17" t="s">
        <v>125</v>
      </c>
      <c r="C261" s="1">
        <v>50</v>
      </c>
      <c r="D261" s="65">
        <v>6.62</v>
      </c>
      <c r="E261" s="4">
        <v>9.3699999999999992</v>
      </c>
      <c r="F261" s="65">
        <v>18.09</v>
      </c>
      <c r="G261" s="51">
        <v>156.58000000000001</v>
      </c>
      <c r="H261" s="6">
        <v>70</v>
      </c>
      <c r="I261" s="4">
        <v>9.27</v>
      </c>
      <c r="J261" s="4">
        <v>13.11</v>
      </c>
      <c r="K261" s="4">
        <v>25.33</v>
      </c>
      <c r="L261" s="4">
        <v>219.21</v>
      </c>
    </row>
    <row r="262" spans="2:14" x14ac:dyDescent="0.25">
      <c r="B262" s="60" t="s">
        <v>27</v>
      </c>
      <c r="C262" s="1">
        <v>100</v>
      </c>
      <c r="D262" s="4">
        <v>1.93</v>
      </c>
      <c r="E262" s="4">
        <v>2.74</v>
      </c>
      <c r="F262" s="4">
        <v>15.38</v>
      </c>
      <c r="G262" s="4">
        <v>94.48</v>
      </c>
      <c r="H262" s="6">
        <v>150</v>
      </c>
      <c r="I262" s="78">
        <v>2.89</v>
      </c>
      <c r="J262" s="4">
        <v>4.1100000000000003</v>
      </c>
      <c r="K262" s="4">
        <v>23.07</v>
      </c>
      <c r="L262" s="4">
        <v>141.72</v>
      </c>
    </row>
    <row r="263" spans="2:14" x14ac:dyDescent="0.25">
      <c r="B263" s="18" t="s">
        <v>126</v>
      </c>
      <c r="C263" s="1">
        <v>150</v>
      </c>
      <c r="D263" s="4">
        <v>0.13</v>
      </c>
      <c r="E263" s="4">
        <v>0.03</v>
      </c>
      <c r="F263" s="4">
        <v>14.67</v>
      </c>
      <c r="G263" s="4">
        <v>60.26</v>
      </c>
      <c r="H263" s="6">
        <v>200</v>
      </c>
      <c r="I263" s="4">
        <v>0.18</v>
      </c>
      <c r="J263" s="4">
        <v>0.04</v>
      </c>
      <c r="K263" s="4">
        <v>19.559999999999999</v>
      </c>
      <c r="L263" s="4">
        <v>80.33</v>
      </c>
    </row>
    <row r="264" spans="2:14" x14ac:dyDescent="0.25">
      <c r="B264" s="18" t="s">
        <v>16</v>
      </c>
      <c r="C264" s="1">
        <v>30</v>
      </c>
      <c r="D264" s="4">
        <v>1.98</v>
      </c>
      <c r="E264" s="4">
        <v>0.36</v>
      </c>
      <c r="F264" s="4">
        <v>10.02</v>
      </c>
      <c r="G264" s="4">
        <v>52.2</v>
      </c>
      <c r="H264" s="6">
        <v>50</v>
      </c>
      <c r="I264" s="4">
        <v>3.3</v>
      </c>
      <c r="J264" s="4">
        <v>0.6</v>
      </c>
      <c r="K264" s="4">
        <v>16.7</v>
      </c>
      <c r="L264" s="4">
        <v>87</v>
      </c>
    </row>
    <row r="265" spans="2:14" x14ac:dyDescent="0.25">
      <c r="B265" s="20" t="s">
        <v>12</v>
      </c>
      <c r="C265" s="8">
        <v>0.32</v>
      </c>
      <c r="D265" s="5">
        <f>D258+D259+D260+D261+D262+D263+D264</f>
        <v>14.070000000000002</v>
      </c>
      <c r="E265" s="5">
        <f t="shared" ref="E265:G265" si="59">E258+E259+E260+E261+E262+E263+E264</f>
        <v>21.810000000000002</v>
      </c>
      <c r="F265" s="5">
        <f t="shared" si="59"/>
        <v>70.59</v>
      </c>
      <c r="G265" s="5">
        <f t="shared" si="59"/>
        <v>550.07000000000005</v>
      </c>
      <c r="H265" s="8">
        <v>0.35</v>
      </c>
      <c r="I265" s="5">
        <f>I258+I259+I260+I261+I262+I263++I264</f>
        <v>23</v>
      </c>
      <c r="J265" s="5">
        <f t="shared" ref="J265:L265" si="60">J258+J259+J260+J261+J262+J263++J264</f>
        <v>30.97</v>
      </c>
      <c r="K265" s="5">
        <f t="shared" si="60"/>
        <v>101.52</v>
      </c>
      <c r="L265" s="5">
        <f t="shared" si="60"/>
        <v>803.7</v>
      </c>
      <c r="M265" s="64">
        <f>G265*85/G276</f>
        <v>30.972820254640368</v>
      </c>
      <c r="N265" s="64">
        <f>L265*85/L276</f>
        <v>34.061027597038368</v>
      </c>
    </row>
    <row r="266" spans="2:14" ht="16.5" x14ac:dyDescent="0.25">
      <c r="B266" s="82" t="s">
        <v>17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4"/>
      <c r="M266" s="29"/>
      <c r="N266" s="29"/>
    </row>
    <row r="267" spans="2:14" x14ac:dyDescent="0.25">
      <c r="B267" s="16" t="s">
        <v>18</v>
      </c>
      <c r="C267" s="1">
        <v>20</v>
      </c>
      <c r="D267" s="78">
        <v>2.08</v>
      </c>
      <c r="E267" s="78">
        <v>0.68</v>
      </c>
      <c r="F267" s="78">
        <v>9.9</v>
      </c>
      <c r="G267" s="78">
        <v>54</v>
      </c>
      <c r="H267" s="6">
        <v>30</v>
      </c>
      <c r="I267" s="78">
        <v>3.12</v>
      </c>
      <c r="J267" s="78">
        <v>1.02</v>
      </c>
      <c r="K267" s="78">
        <v>14.85</v>
      </c>
      <c r="L267" s="78">
        <v>81</v>
      </c>
      <c r="M267" s="29"/>
      <c r="N267" s="29"/>
    </row>
    <row r="268" spans="2:14" ht="30" x14ac:dyDescent="0.25">
      <c r="B268" s="17" t="s">
        <v>116</v>
      </c>
      <c r="C268" s="6">
        <v>150</v>
      </c>
      <c r="D268" s="4">
        <v>4.59</v>
      </c>
      <c r="E268" s="4">
        <v>3.45</v>
      </c>
      <c r="F268" s="4">
        <v>7.59</v>
      </c>
      <c r="G268" s="4">
        <v>67.650000000000006</v>
      </c>
      <c r="H268" s="1">
        <v>150</v>
      </c>
      <c r="I268" s="4">
        <v>4.59</v>
      </c>
      <c r="J268" s="4">
        <v>3.45</v>
      </c>
      <c r="K268" s="4">
        <v>7.59</v>
      </c>
      <c r="L268" s="4">
        <v>67.650000000000006</v>
      </c>
      <c r="M268" s="29"/>
      <c r="N268" s="29"/>
    </row>
    <row r="269" spans="2:14" x14ac:dyDescent="0.25">
      <c r="B269" s="36" t="s">
        <v>12</v>
      </c>
      <c r="C269" s="39">
        <v>0.1</v>
      </c>
      <c r="D269" s="37">
        <f>D267+D268</f>
        <v>6.67</v>
      </c>
      <c r="E269" s="37">
        <f t="shared" ref="E269:G269" si="61">E267+E268</f>
        <v>4.13</v>
      </c>
      <c r="F269" s="37">
        <f t="shared" si="61"/>
        <v>17.490000000000002</v>
      </c>
      <c r="G269" s="37">
        <f t="shared" si="61"/>
        <v>121.65</v>
      </c>
      <c r="H269" s="39">
        <v>0.1</v>
      </c>
      <c r="I269" s="37">
        <f>I267+I268</f>
        <v>7.71</v>
      </c>
      <c r="J269" s="37">
        <f t="shared" ref="J269:L269" si="62">J267+J268</f>
        <v>4.4700000000000006</v>
      </c>
      <c r="K269" s="37">
        <f t="shared" si="62"/>
        <v>22.439999999999998</v>
      </c>
      <c r="L269" s="37">
        <f t="shared" si="62"/>
        <v>148.65</v>
      </c>
      <c r="M269" s="67">
        <f>G269*85/G276</f>
        <v>6.8497529114058215</v>
      </c>
      <c r="N269" s="67">
        <f>L269*85/L276</f>
        <v>6.2998279859397197</v>
      </c>
    </row>
    <row r="270" spans="2:14" ht="16.5" x14ac:dyDescent="0.25">
      <c r="B270" s="82" t="s">
        <v>59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4"/>
    </row>
    <row r="271" spans="2:14" x14ac:dyDescent="0.25">
      <c r="B271" s="17" t="s">
        <v>69</v>
      </c>
      <c r="C271" s="1">
        <v>120</v>
      </c>
      <c r="D271" s="65">
        <v>16.309999999999999</v>
      </c>
      <c r="E271" s="4">
        <v>5.38</v>
      </c>
      <c r="F271" s="4">
        <v>20.54</v>
      </c>
      <c r="G271" s="65">
        <v>177.17</v>
      </c>
      <c r="H271" s="6">
        <v>140</v>
      </c>
      <c r="I271" s="65">
        <v>19.84</v>
      </c>
      <c r="J271" s="4">
        <v>6.45</v>
      </c>
      <c r="K271" s="4">
        <v>27.3</v>
      </c>
      <c r="L271" s="65">
        <v>226.03</v>
      </c>
    </row>
    <row r="272" spans="2:14" x14ac:dyDescent="0.25">
      <c r="B272" s="18" t="s">
        <v>55</v>
      </c>
      <c r="C272" s="1">
        <v>150</v>
      </c>
      <c r="D272" s="22">
        <v>4.95</v>
      </c>
      <c r="E272" s="22">
        <v>1.5</v>
      </c>
      <c r="F272" s="22">
        <v>22.95</v>
      </c>
      <c r="G272" s="22">
        <v>127.5</v>
      </c>
      <c r="H272" s="6">
        <v>200</v>
      </c>
      <c r="I272" s="13">
        <v>6.6</v>
      </c>
      <c r="J272" s="25">
        <v>2</v>
      </c>
      <c r="K272" s="13">
        <v>30.6</v>
      </c>
      <c r="L272" s="28">
        <v>170</v>
      </c>
    </row>
    <row r="273" spans="2:14" x14ac:dyDescent="0.25">
      <c r="B273" s="18" t="s">
        <v>18</v>
      </c>
      <c r="C273" s="1">
        <v>20</v>
      </c>
      <c r="D273" s="78">
        <v>2.08</v>
      </c>
      <c r="E273" s="78">
        <v>0.68</v>
      </c>
      <c r="F273" s="78">
        <v>9.9</v>
      </c>
      <c r="G273" s="78">
        <v>54</v>
      </c>
      <c r="H273" s="6">
        <v>30</v>
      </c>
      <c r="I273" s="78">
        <v>3.12</v>
      </c>
      <c r="J273" s="78">
        <v>1.02</v>
      </c>
      <c r="K273" s="78">
        <v>14.85</v>
      </c>
      <c r="L273" s="78">
        <v>81</v>
      </c>
    </row>
    <row r="274" spans="2:14" x14ac:dyDescent="0.25">
      <c r="B274" s="18" t="s">
        <v>100</v>
      </c>
      <c r="C274" s="1">
        <v>150</v>
      </c>
      <c r="D274" s="78">
        <v>0.6</v>
      </c>
      <c r="E274" s="78">
        <v>0.6</v>
      </c>
      <c r="F274" s="78">
        <v>14.7</v>
      </c>
      <c r="G274" s="78">
        <v>70.5</v>
      </c>
      <c r="H274" s="6">
        <v>180</v>
      </c>
      <c r="I274" s="78">
        <v>0.72</v>
      </c>
      <c r="J274" s="78">
        <v>0.72</v>
      </c>
      <c r="K274" s="78">
        <v>17.64</v>
      </c>
      <c r="L274" s="78">
        <v>84.6</v>
      </c>
    </row>
    <row r="275" spans="2:14" x14ac:dyDescent="0.25">
      <c r="B275" s="20" t="s">
        <v>12</v>
      </c>
      <c r="C275" s="8">
        <v>0.25</v>
      </c>
      <c r="D275" s="5">
        <f>D271+D272+D273+D274</f>
        <v>23.939999999999998</v>
      </c>
      <c r="E275" s="5">
        <f t="shared" ref="E275:G275" si="63">E271+E272+E273+E274</f>
        <v>8.16</v>
      </c>
      <c r="F275" s="5">
        <f t="shared" si="63"/>
        <v>68.089999999999989</v>
      </c>
      <c r="G275" s="5">
        <f t="shared" si="63"/>
        <v>429.16999999999996</v>
      </c>
      <c r="H275" s="8">
        <v>0.25</v>
      </c>
      <c r="I275" s="5">
        <f>I271+I272+I273+I274</f>
        <v>30.279999999999998</v>
      </c>
      <c r="J275" s="5">
        <f t="shared" ref="J275:L275" si="64">J271+J272+J273+J274</f>
        <v>10.19</v>
      </c>
      <c r="K275" s="5">
        <f t="shared" si="64"/>
        <v>90.39</v>
      </c>
      <c r="L275" s="5">
        <f t="shared" si="64"/>
        <v>561.63</v>
      </c>
      <c r="M275" s="27">
        <f>G275*85/G276</f>
        <v>24.16529763245406</v>
      </c>
      <c r="N275" s="27">
        <f>L275*85/L276</f>
        <v>23.802034253234613</v>
      </c>
    </row>
    <row r="276" spans="2:14" x14ac:dyDescent="0.25">
      <c r="B276" s="20" t="s">
        <v>20</v>
      </c>
      <c r="C276" s="8">
        <v>0.9</v>
      </c>
      <c r="D276" s="63">
        <f>D256+D265+D269+D275</f>
        <v>58.1</v>
      </c>
      <c r="E276" s="63">
        <f t="shared" ref="E276:G276" si="65">E256+E265+E269+E275</f>
        <v>49.710000000000008</v>
      </c>
      <c r="F276" s="63">
        <f t="shared" si="65"/>
        <v>211.48000000000002</v>
      </c>
      <c r="G276" s="63">
        <f t="shared" si="65"/>
        <v>1509.58</v>
      </c>
      <c r="H276" s="8">
        <v>0.9</v>
      </c>
      <c r="I276" s="63">
        <f>I256+I265+I269+I275</f>
        <v>75.929999999999993</v>
      </c>
      <c r="J276" s="63">
        <f t="shared" ref="J276:L276" si="66">J256+J265+J269+J275</f>
        <v>63.069999999999993</v>
      </c>
      <c r="K276" s="63">
        <f t="shared" si="66"/>
        <v>278.46999999999997</v>
      </c>
      <c r="L276" s="63">
        <f t="shared" si="66"/>
        <v>2005.65</v>
      </c>
      <c r="M276" s="5" t="e">
        <f>M256+#REF!+M265+M275+M269</f>
        <v>#REF!</v>
      </c>
      <c r="N276" s="5" t="e">
        <f>N256+#REF!+N265+N275+N269</f>
        <v>#REF!</v>
      </c>
    </row>
    <row r="278" spans="2:14" x14ac:dyDescent="0.25">
      <c r="C278" s="69"/>
      <c r="D278" s="49"/>
      <c r="E278" s="49"/>
      <c r="F278" s="49"/>
      <c r="G278" s="49"/>
      <c r="H278" s="29"/>
      <c r="I278" s="49"/>
      <c r="J278" s="49"/>
      <c r="K278" s="49"/>
      <c r="L278" s="49"/>
    </row>
    <row r="279" spans="2:14" x14ac:dyDescent="0.25">
      <c r="C279" s="69"/>
      <c r="D279" s="49"/>
      <c r="E279" s="49"/>
      <c r="F279" s="49"/>
      <c r="G279" s="49"/>
      <c r="H279" s="29"/>
      <c r="I279" s="49"/>
      <c r="J279" s="49"/>
      <c r="K279" s="49"/>
      <c r="L279" s="49"/>
    </row>
    <row r="280" spans="2:14" x14ac:dyDescent="0.25">
      <c r="C280" s="50"/>
      <c r="D280" s="50"/>
      <c r="E280" s="50"/>
      <c r="F280" s="50"/>
      <c r="G280" s="50"/>
      <c r="H280" s="50"/>
      <c r="I280" s="50"/>
      <c r="J280" s="50"/>
      <c r="K280" s="50"/>
      <c r="L280" s="50"/>
    </row>
    <row r="281" spans="2:14" x14ac:dyDescent="0.25">
      <c r="C281" s="50"/>
      <c r="D281" s="50"/>
      <c r="E281" s="50"/>
      <c r="F281" s="50"/>
      <c r="G281" s="50"/>
      <c r="H281" s="50"/>
      <c r="I281" s="50"/>
      <c r="J281" s="50"/>
      <c r="K281" s="50"/>
      <c r="L281" s="50"/>
    </row>
    <row r="282" spans="2:14" x14ac:dyDescent="0.25">
      <c r="C282" s="50"/>
      <c r="D282" s="50"/>
      <c r="E282" s="50"/>
      <c r="F282" s="50"/>
      <c r="G282" s="50"/>
      <c r="H282" s="50"/>
      <c r="I282" s="50"/>
      <c r="J282" s="50"/>
      <c r="K282" s="50"/>
      <c r="L282" s="50"/>
    </row>
    <row r="283" spans="2:14" x14ac:dyDescent="0.25"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8" spans="2:14" ht="18.75" x14ac:dyDescent="0.3">
      <c r="B288" s="85" t="s">
        <v>44</v>
      </c>
      <c r="C288" s="86"/>
      <c r="D288" s="86"/>
      <c r="E288" s="86"/>
      <c r="F288" s="86"/>
      <c r="G288" s="86"/>
      <c r="H288" s="86"/>
      <c r="I288" s="86"/>
      <c r="J288" s="86"/>
      <c r="K288" s="86"/>
      <c r="L288" s="87"/>
    </row>
    <row r="289" spans="2:14" ht="18.75" x14ac:dyDescent="0.3">
      <c r="B289" s="85" t="s">
        <v>46</v>
      </c>
      <c r="C289" s="86"/>
      <c r="D289" s="86"/>
      <c r="E289" s="86"/>
      <c r="F289" s="86"/>
      <c r="G289" s="86"/>
      <c r="H289" s="86"/>
      <c r="I289" s="86"/>
      <c r="J289" s="86"/>
      <c r="K289" s="86"/>
      <c r="L289" s="87"/>
    </row>
    <row r="290" spans="2:14" x14ac:dyDescent="0.25">
      <c r="B290" s="97" t="s">
        <v>0</v>
      </c>
      <c r="C290" s="88" t="s">
        <v>5</v>
      </c>
      <c r="D290" s="88"/>
      <c r="E290" s="88"/>
      <c r="F290" s="88"/>
      <c r="G290" s="88"/>
      <c r="H290" s="88" t="s">
        <v>6</v>
      </c>
      <c r="I290" s="88"/>
      <c r="J290" s="88"/>
      <c r="K290" s="88"/>
      <c r="L290" s="88"/>
    </row>
    <row r="291" spans="2:14" x14ac:dyDescent="0.25">
      <c r="B291" s="97"/>
      <c r="C291" s="1" t="s">
        <v>1</v>
      </c>
      <c r="D291" s="25" t="s">
        <v>2</v>
      </c>
      <c r="E291" s="25" t="s">
        <v>3</v>
      </c>
      <c r="F291" s="25" t="s">
        <v>4</v>
      </c>
      <c r="G291" s="2" t="s">
        <v>7</v>
      </c>
      <c r="H291" s="6" t="s">
        <v>1</v>
      </c>
      <c r="I291" s="25" t="s">
        <v>2</v>
      </c>
      <c r="J291" s="25" t="s">
        <v>3</v>
      </c>
      <c r="K291" s="25" t="s">
        <v>4</v>
      </c>
      <c r="L291" s="25" t="s">
        <v>7</v>
      </c>
    </row>
    <row r="292" spans="2:14" ht="16.5" x14ac:dyDescent="0.25">
      <c r="B292" s="89" t="s">
        <v>13</v>
      </c>
      <c r="C292" s="90"/>
      <c r="D292" s="90"/>
      <c r="E292" s="90"/>
      <c r="F292" s="90"/>
      <c r="G292" s="90"/>
      <c r="H292" s="90"/>
      <c r="I292" s="90"/>
      <c r="J292" s="90"/>
      <c r="K292" s="90"/>
      <c r="L292" s="91"/>
    </row>
    <row r="293" spans="2:14" x14ac:dyDescent="0.25">
      <c r="B293" s="19" t="s">
        <v>83</v>
      </c>
      <c r="C293" s="1">
        <v>50</v>
      </c>
      <c r="D293" s="25">
        <v>5.25</v>
      </c>
      <c r="E293" s="13">
        <v>7.05</v>
      </c>
      <c r="F293" s="13">
        <v>2.76</v>
      </c>
      <c r="G293" s="13">
        <v>57.37</v>
      </c>
      <c r="H293" s="6">
        <v>50</v>
      </c>
      <c r="I293" s="78">
        <v>5.25</v>
      </c>
      <c r="J293" s="13">
        <v>7.05</v>
      </c>
      <c r="K293" s="13">
        <v>2.76</v>
      </c>
      <c r="L293" s="13">
        <v>57.37</v>
      </c>
    </row>
    <row r="294" spans="2:14" x14ac:dyDescent="0.25">
      <c r="B294" s="19" t="s">
        <v>30</v>
      </c>
      <c r="C294" s="1">
        <v>120</v>
      </c>
      <c r="D294" s="13">
        <v>4.07</v>
      </c>
      <c r="E294" s="13">
        <v>4.7</v>
      </c>
      <c r="F294" s="13">
        <v>16.14</v>
      </c>
      <c r="G294" s="13">
        <v>142.41</v>
      </c>
      <c r="H294" s="6">
        <v>140</v>
      </c>
      <c r="I294" s="13">
        <v>4.75</v>
      </c>
      <c r="J294" s="13">
        <v>5.46</v>
      </c>
      <c r="K294" s="13">
        <v>18.73</v>
      </c>
      <c r="L294" s="13">
        <v>174.98</v>
      </c>
    </row>
    <row r="295" spans="2:14" x14ac:dyDescent="0.25">
      <c r="B295" s="18" t="s">
        <v>112</v>
      </c>
      <c r="C295" s="1">
        <v>150</v>
      </c>
      <c r="D295" s="13">
        <v>3.14</v>
      </c>
      <c r="E295" s="13">
        <v>2.57</v>
      </c>
      <c r="F295" s="13">
        <v>15.5</v>
      </c>
      <c r="G295" s="65">
        <v>99.32</v>
      </c>
      <c r="H295" s="6">
        <v>200</v>
      </c>
      <c r="I295" s="13">
        <v>4.4800000000000004</v>
      </c>
      <c r="J295" s="13">
        <v>3.61</v>
      </c>
      <c r="K295" s="65">
        <v>18.989999999999998</v>
      </c>
      <c r="L295" s="13">
        <v>128.71</v>
      </c>
    </row>
    <row r="296" spans="2:14" x14ac:dyDescent="0.25">
      <c r="B296" s="18" t="s">
        <v>25</v>
      </c>
      <c r="C296" s="1">
        <v>40</v>
      </c>
      <c r="D296" s="13">
        <v>3.61</v>
      </c>
      <c r="E296" s="13">
        <v>5.31</v>
      </c>
      <c r="F296" s="13">
        <v>17.05</v>
      </c>
      <c r="G296" s="13">
        <v>130.334</v>
      </c>
      <c r="H296" s="6">
        <v>50</v>
      </c>
      <c r="I296" s="13">
        <v>4.5199999999999996</v>
      </c>
      <c r="J296" s="13">
        <v>6.64</v>
      </c>
      <c r="K296" s="13">
        <v>21.32</v>
      </c>
      <c r="L296" s="13">
        <v>162.91999999999999</v>
      </c>
    </row>
    <row r="297" spans="2:14" x14ac:dyDescent="0.25">
      <c r="B297" s="20" t="s">
        <v>12</v>
      </c>
      <c r="C297" s="8">
        <v>0.24</v>
      </c>
      <c r="D297" s="1">
        <f>D293+D294+D295+D296</f>
        <v>16.07</v>
      </c>
      <c r="E297" s="1">
        <f t="shared" ref="E297:G297" si="67">E293+E294+E295+E296</f>
        <v>19.63</v>
      </c>
      <c r="F297" s="1">
        <f t="shared" si="67"/>
        <v>51.45</v>
      </c>
      <c r="G297" s="1">
        <f t="shared" si="67"/>
        <v>429.43400000000003</v>
      </c>
      <c r="H297" s="8">
        <v>0.24</v>
      </c>
      <c r="I297" s="1">
        <f>I293+I294+I295+I296</f>
        <v>19</v>
      </c>
      <c r="J297" s="1">
        <f t="shared" ref="J297:L297" si="68">J293+J294+J295+J296</f>
        <v>22.76</v>
      </c>
      <c r="K297" s="1">
        <f t="shared" si="68"/>
        <v>61.800000000000004</v>
      </c>
      <c r="L297" s="1">
        <f t="shared" si="68"/>
        <v>523.98</v>
      </c>
      <c r="M297" s="27">
        <f>G297*85/G318</f>
        <v>24.158973700513069</v>
      </c>
      <c r="N297" s="27">
        <f>L297*85/L318</f>
        <v>24.046680632342778</v>
      </c>
    </row>
    <row r="298" spans="2:14" ht="16.5" x14ac:dyDescent="0.25">
      <c r="B298" s="82" t="s">
        <v>14</v>
      </c>
      <c r="C298" s="83"/>
      <c r="D298" s="83"/>
      <c r="E298" s="83"/>
      <c r="F298" s="83"/>
      <c r="G298" s="83"/>
      <c r="H298" s="83"/>
      <c r="I298" s="83"/>
      <c r="J298" s="83"/>
      <c r="K298" s="83"/>
      <c r="L298" s="84"/>
    </row>
    <row r="299" spans="2:14" x14ac:dyDescent="0.25">
      <c r="B299" s="17" t="s">
        <v>95</v>
      </c>
      <c r="C299" s="1">
        <v>50</v>
      </c>
      <c r="D299" s="4">
        <v>1.24</v>
      </c>
      <c r="E299" s="65">
        <v>4.0599999999999996</v>
      </c>
      <c r="F299" s="65">
        <v>4.78</v>
      </c>
      <c r="G299" s="65">
        <v>73.23</v>
      </c>
      <c r="H299" s="6">
        <v>60</v>
      </c>
      <c r="I299" s="4">
        <v>1.48</v>
      </c>
      <c r="J299" s="65">
        <v>5.07</v>
      </c>
      <c r="K299" s="65">
        <v>5.74</v>
      </c>
      <c r="L299" s="65">
        <v>87.87</v>
      </c>
    </row>
    <row r="300" spans="2:14" x14ac:dyDescent="0.25">
      <c r="B300" s="18" t="s">
        <v>84</v>
      </c>
      <c r="C300" s="1">
        <v>150</v>
      </c>
      <c r="D300" s="4">
        <v>1.52</v>
      </c>
      <c r="E300" s="65">
        <v>1.31</v>
      </c>
      <c r="F300" s="65">
        <v>9.35</v>
      </c>
      <c r="G300" s="65">
        <v>43.41</v>
      </c>
      <c r="H300" s="10">
        <v>200</v>
      </c>
      <c r="I300" s="4">
        <v>2.02</v>
      </c>
      <c r="J300" s="65">
        <v>1.74</v>
      </c>
      <c r="K300" s="65">
        <v>15.13</v>
      </c>
      <c r="L300" s="65">
        <v>64.55</v>
      </c>
    </row>
    <row r="301" spans="2:14" x14ac:dyDescent="0.25">
      <c r="B301" s="17" t="s">
        <v>15</v>
      </c>
      <c r="C301" s="6"/>
      <c r="D301" s="4"/>
      <c r="E301" s="4"/>
      <c r="F301" s="4"/>
      <c r="G301" s="4"/>
      <c r="H301" s="6">
        <v>15</v>
      </c>
      <c r="I301" s="65">
        <v>3.13</v>
      </c>
      <c r="J301" s="4">
        <v>1.56</v>
      </c>
      <c r="K301" s="4">
        <v>0.05</v>
      </c>
      <c r="L301" s="4">
        <v>33.69</v>
      </c>
    </row>
    <row r="302" spans="2:14" x14ac:dyDescent="0.25">
      <c r="B302" s="18" t="s">
        <v>85</v>
      </c>
      <c r="C302" s="1">
        <v>60</v>
      </c>
      <c r="D302" s="25">
        <v>9.1199999999999992</v>
      </c>
      <c r="E302" s="65">
        <v>8.76</v>
      </c>
      <c r="F302" s="65">
        <v>5.66</v>
      </c>
      <c r="G302" s="65">
        <v>120.4</v>
      </c>
      <c r="H302" s="6">
        <v>80</v>
      </c>
      <c r="I302" s="4">
        <v>12.16</v>
      </c>
      <c r="J302" s="65">
        <v>11.68</v>
      </c>
      <c r="K302" s="65">
        <v>7.54</v>
      </c>
      <c r="L302" s="65">
        <v>167.2</v>
      </c>
    </row>
    <row r="303" spans="2:14" x14ac:dyDescent="0.25">
      <c r="B303" s="18" t="s">
        <v>32</v>
      </c>
      <c r="C303" s="1">
        <v>130</v>
      </c>
      <c r="D303" s="4">
        <v>2.81</v>
      </c>
      <c r="E303" s="65">
        <v>4</v>
      </c>
      <c r="F303" s="65">
        <v>12.02</v>
      </c>
      <c r="G303" s="65">
        <v>89.34</v>
      </c>
      <c r="H303" s="6">
        <v>150</v>
      </c>
      <c r="I303" s="4">
        <v>3.24</v>
      </c>
      <c r="J303" s="65">
        <v>4.6100000000000003</v>
      </c>
      <c r="K303" s="65">
        <v>13.87</v>
      </c>
      <c r="L303" s="65">
        <v>104.62</v>
      </c>
    </row>
    <row r="304" spans="2:14" x14ac:dyDescent="0.25">
      <c r="B304" s="18" t="s">
        <v>86</v>
      </c>
      <c r="C304" s="1">
        <v>150</v>
      </c>
      <c r="D304" s="4">
        <v>0.56999999999999995</v>
      </c>
      <c r="E304" s="4">
        <v>0.08</v>
      </c>
      <c r="F304" s="65">
        <v>15.3</v>
      </c>
      <c r="G304" s="65">
        <v>97.57</v>
      </c>
      <c r="H304" s="6">
        <v>200</v>
      </c>
      <c r="I304" s="4">
        <v>0.76</v>
      </c>
      <c r="J304" s="4">
        <v>0.11</v>
      </c>
      <c r="K304" s="65">
        <v>19.07</v>
      </c>
      <c r="L304" s="65">
        <v>90.09</v>
      </c>
    </row>
    <row r="305" spans="2:14" x14ac:dyDescent="0.25">
      <c r="B305" s="18" t="s">
        <v>16</v>
      </c>
      <c r="C305" s="1">
        <v>30</v>
      </c>
      <c r="D305" s="4">
        <v>1.98</v>
      </c>
      <c r="E305" s="4">
        <v>0.36</v>
      </c>
      <c r="F305" s="4">
        <v>10.02</v>
      </c>
      <c r="G305" s="4">
        <v>52.2</v>
      </c>
      <c r="H305" s="6">
        <v>50</v>
      </c>
      <c r="I305" s="4">
        <v>3.3</v>
      </c>
      <c r="J305" s="4">
        <v>0.6</v>
      </c>
      <c r="K305" s="4">
        <v>16.7</v>
      </c>
      <c r="L305" s="4">
        <v>87</v>
      </c>
    </row>
    <row r="306" spans="2:14" x14ac:dyDescent="0.25">
      <c r="B306" s="20" t="s">
        <v>12</v>
      </c>
      <c r="C306" s="8">
        <v>0.3</v>
      </c>
      <c r="D306" s="5">
        <f>D299+D300+D301+D302+D303+D304+D305</f>
        <v>17.239999999999998</v>
      </c>
      <c r="E306" s="5">
        <f t="shared" ref="E306:G306" si="69">E299+E300+E301+E302+E303+E304+E305</f>
        <v>18.569999999999997</v>
      </c>
      <c r="F306" s="5">
        <f t="shared" si="69"/>
        <v>57.129999999999995</v>
      </c>
      <c r="G306" s="5">
        <f t="shared" si="69"/>
        <v>476.15</v>
      </c>
      <c r="H306" s="8">
        <v>0.33</v>
      </c>
      <c r="I306" s="5">
        <f>I299+I300+I301+I302+I303+I304+I305</f>
        <v>26.090000000000003</v>
      </c>
      <c r="J306" s="5">
        <f t="shared" ref="J306:L306" si="70">J299+J300+J301+J302+J303+J304+J305</f>
        <v>25.37</v>
      </c>
      <c r="K306" s="5">
        <f t="shared" si="70"/>
        <v>78.099999999999994</v>
      </c>
      <c r="L306" s="5">
        <f t="shared" si="70"/>
        <v>635.02</v>
      </c>
      <c r="M306" s="64">
        <f>G306*85/G318</f>
        <v>26.787108909632909</v>
      </c>
      <c r="N306" s="64">
        <f>L306*85/L318</f>
        <v>29.142568676572214</v>
      </c>
    </row>
    <row r="307" spans="2:14" ht="16.5" x14ac:dyDescent="0.25">
      <c r="B307" s="82" t="s">
        <v>17</v>
      </c>
      <c r="C307" s="83"/>
      <c r="D307" s="83"/>
      <c r="E307" s="83"/>
      <c r="F307" s="83"/>
      <c r="G307" s="83"/>
      <c r="H307" s="83"/>
      <c r="I307" s="83"/>
      <c r="J307" s="83"/>
      <c r="K307" s="83"/>
      <c r="L307" s="84"/>
      <c r="M307" s="29"/>
      <c r="N307" s="29"/>
    </row>
    <row r="308" spans="2:14" x14ac:dyDescent="0.25">
      <c r="B308" s="16" t="s">
        <v>127</v>
      </c>
      <c r="C308" s="1">
        <v>20</v>
      </c>
      <c r="D308" s="79">
        <v>1.5</v>
      </c>
      <c r="E308" s="3">
        <v>2.36</v>
      </c>
      <c r="F308" s="79">
        <v>14.98</v>
      </c>
      <c r="G308" s="79">
        <v>83.42</v>
      </c>
      <c r="H308" s="6">
        <v>20</v>
      </c>
      <c r="I308" s="79">
        <v>1.5</v>
      </c>
      <c r="J308" s="3">
        <v>2.36</v>
      </c>
      <c r="K308" s="79">
        <v>14.98</v>
      </c>
      <c r="L308" s="79">
        <v>83.42</v>
      </c>
      <c r="M308" s="29"/>
      <c r="N308" s="29"/>
    </row>
    <row r="309" spans="2:14" x14ac:dyDescent="0.25">
      <c r="B309" s="17" t="s">
        <v>57</v>
      </c>
      <c r="C309" s="1">
        <v>150</v>
      </c>
      <c r="D309" s="22">
        <v>4.3499999999999996</v>
      </c>
      <c r="E309" s="22">
        <v>4.8</v>
      </c>
      <c r="F309" s="22">
        <v>12</v>
      </c>
      <c r="G309" s="22">
        <v>94</v>
      </c>
      <c r="H309" s="6">
        <v>150</v>
      </c>
      <c r="I309" s="22">
        <v>4.3499999999999996</v>
      </c>
      <c r="J309" s="22">
        <v>4.8</v>
      </c>
      <c r="K309" s="22">
        <v>12</v>
      </c>
      <c r="L309" s="22">
        <v>94</v>
      </c>
      <c r="M309" s="29"/>
      <c r="N309" s="29"/>
    </row>
    <row r="310" spans="2:14" x14ac:dyDescent="0.25">
      <c r="B310" s="41" t="s">
        <v>12</v>
      </c>
      <c r="C310" s="44">
        <v>0.11</v>
      </c>
      <c r="D310" s="42">
        <f>D308+D309</f>
        <v>5.85</v>
      </c>
      <c r="E310" s="42">
        <f t="shared" ref="E310:G310" si="71">E308+E309</f>
        <v>7.16</v>
      </c>
      <c r="F310" s="42">
        <f t="shared" si="71"/>
        <v>26.98</v>
      </c>
      <c r="G310" s="42">
        <f t="shared" si="71"/>
        <v>177.42000000000002</v>
      </c>
      <c r="H310" s="44">
        <v>0.1</v>
      </c>
      <c r="I310" s="42">
        <f>I308+I309</f>
        <v>5.85</v>
      </c>
      <c r="J310" s="42">
        <f t="shared" ref="J310:L310" si="72">J308+J309</f>
        <v>7.16</v>
      </c>
      <c r="K310" s="42">
        <f t="shared" si="72"/>
        <v>26.98</v>
      </c>
      <c r="L310" s="42">
        <f t="shared" si="72"/>
        <v>177.42000000000002</v>
      </c>
      <c r="M310" s="67">
        <f>G310*85/G318</f>
        <v>9.9812430174253297</v>
      </c>
      <c r="N310" s="67">
        <f>L310*85/L318</f>
        <v>8.1422231340704911</v>
      </c>
    </row>
    <row r="311" spans="2:14" ht="16.5" x14ac:dyDescent="0.25">
      <c r="B311" s="82" t="s">
        <v>59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4"/>
    </row>
    <row r="312" spans="2:14" x14ac:dyDescent="0.25">
      <c r="B312" s="18" t="s">
        <v>36</v>
      </c>
      <c r="C312" s="1">
        <v>100</v>
      </c>
      <c r="D312" s="65">
        <v>3.22</v>
      </c>
      <c r="E312" s="65">
        <v>5.97</v>
      </c>
      <c r="F312" s="65">
        <v>12.6</v>
      </c>
      <c r="G312" s="65">
        <v>112.77</v>
      </c>
      <c r="H312" s="6">
        <v>130</v>
      </c>
      <c r="I312" s="65">
        <v>5.73</v>
      </c>
      <c r="J312" s="65">
        <v>8.84</v>
      </c>
      <c r="K312" s="65">
        <v>21.26</v>
      </c>
      <c r="L312" s="65">
        <v>146.61000000000001</v>
      </c>
    </row>
    <row r="313" spans="2:14" x14ac:dyDescent="0.25">
      <c r="B313" s="18" t="s">
        <v>128</v>
      </c>
      <c r="C313" s="1">
        <v>50</v>
      </c>
      <c r="D313" s="13">
        <v>3.95</v>
      </c>
      <c r="E313" s="13">
        <v>3.28</v>
      </c>
      <c r="F313" s="13">
        <v>24.58</v>
      </c>
      <c r="G313" s="13">
        <v>124.93</v>
      </c>
      <c r="H313" s="6">
        <v>50</v>
      </c>
      <c r="I313" s="13">
        <v>3.95</v>
      </c>
      <c r="J313" s="13">
        <v>3.28</v>
      </c>
      <c r="K313" s="13">
        <v>24.58</v>
      </c>
      <c r="L313" s="13">
        <v>124.93</v>
      </c>
    </row>
    <row r="314" spans="2:14" x14ac:dyDescent="0.25">
      <c r="B314" s="17" t="s">
        <v>66</v>
      </c>
      <c r="C314" s="1">
        <v>150</v>
      </c>
      <c r="D314" s="65">
        <v>0.45</v>
      </c>
      <c r="E314" s="4">
        <v>0</v>
      </c>
      <c r="F314" s="65">
        <v>16.5</v>
      </c>
      <c r="G314" s="65">
        <v>67.5</v>
      </c>
      <c r="H314" s="6">
        <v>200</v>
      </c>
      <c r="I314" s="65">
        <v>0.6</v>
      </c>
      <c r="J314" s="4">
        <v>0</v>
      </c>
      <c r="K314" s="65">
        <v>22</v>
      </c>
      <c r="L314" s="65">
        <v>90</v>
      </c>
    </row>
    <row r="315" spans="2:14" x14ac:dyDescent="0.25">
      <c r="B315" s="18" t="s">
        <v>16</v>
      </c>
      <c r="C315" s="1">
        <v>30</v>
      </c>
      <c r="D315" s="4">
        <v>1.98</v>
      </c>
      <c r="E315" s="4">
        <v>0.36</v>
      </c>
      <c r="F315" s="4">
        <v>10.02</v>
      </c>
      <c r="G315" s="4">
        <v>52.2</v>
      </c>
      <c r="H315" s="6">
        <v>40</v>
      </c>
      <c r="I315" s="79">
        <v>2.64</v>
      </c>
      <c r="J315" s="79">
        <v>0.48</v>
      </c>
      <c r="K315" s="79">
        <v>13.36</v>
      </c>
      <c r="L315" s="79">
        <v>69.599999999999994</v>
      </c>
    </row>
    <row r="316" spans="2:14" x14ac:dyDescent="0.25">
      <c r="B316" s="18" t="s">
        <v>106</v>
      </c>
      <c r="C316" s="1">
        <v>150</v>
      </c>
      <c r="D316" s="79">
        <v>0.6</v>
      </c>
      <c r="E316" s="79">
        <v>0.45</v>
      </c>
      <c r="F316" s="79">
        <v>15.45</v>
      </c>
      <c r="G316" s="79">
        <v>70.5</v>
      </c>
      <c r="H316" s="6">
        <v>180</v>
      </c>
      <c r="I316" s="79">
        <v>0.72</v>
      </c>
      <c r="J316" s="79">
        <v>0.54</v>
      </c>
      <c r="K316" s="79">
        <v>18.54</v>
      </c>
      <c r="L316" s="79">
        <v>84.6</v>
      </c>
    </row>
    <row r="317" spans="2:14" x14ac:dyDescent="0.25">
      <c r="B317" s="20" t="s">
        <v>12</v>
      </c>
      <c r="C317" s="8">
        <v>0.25</v>
      </c>
      <c r="D317" s="5">
        <f>D312+D313+D314+D315+D316</f>
        <v>10.199999999999999</v>
      </c>
      <c r="E317" s="5">
        <f t="shared" ref="E317:G317" si="73">E312+E313+E314+E315+E316</f>
        <v>10.059999999999999</v>
      </c>
      <c r="F317" s="5">
        <f t="shared" si="73"/>
        <v>79.150000000000006</v>
      </c>
      <c r="G317" s="5">
        <f t="shared" si="73"/>
        <v>427.9</v>
      </c>
      <c r="H317" s="8">
        <v>0.23</v>
      </c>
      <c r="I317" s="5">
        <f>I312+I313+I314+I315+I316</f>
        <v>13.64</v>
      </c>
      <c r="J317" s="5">
        <f t="shared" ref="J317:L317" si="74">J312+J313+J314+J315+J316</f>
        <v>13.14</v>
      </c>
      <c r="K317" s="5">
        <f t="shared" si="74"/>
        <v>99.740000000000009</v>
      </c>
      <c r="L317" s="5">
        <f t="shared" si="74"/>
        <v>515.74</v>
      </c>
      <c r="M317" s="27">
        <f>G317*85/G318</f>
        <v>24.072674372428693</v>
      </c>
      <c r="N317" s="27">
        <f>L317*85/L318</f>
        <v>23.668527557014514</v>
      </c>
    </row>
    <row r="318" spans="2:14" x14ac:dyDescent="0.25">
      <c r="B318" s="20" t="s">
        <v>20</v>
      </c>
      <c r="C318" s="8">
        <v>0.9</v>
      </c>
      <c r="D318" s="63">
        <f>D297+D306+D310+D317</f>
        <v>49.36</v>
      </c>
      <c r="E318" s="63">
        <f t="shared" ref="E318:G318" si="75">E297+E306+E310+E317</f>
        <v>55.42</v>
      </c>
      <c r="F318" s="63">
        <f t="shared" si="75"/>
        <v>214.71</v>
      </c>
      <c r="G318" s="63">
        <f t="shared" si="75"/>
        <v>1510.904</v>
      </c>
      <c r="H318" s="8">
        <v>0.9</v>
      </c>
      <c r="I318" s="63">
        <f>I297+I306+I310+I317</f>
        <v>64.580000000000013</v>
      </c>
      <c r="J318" s="63">
        <f t="shared" ref="J318:L318" si="76">J297+J306+J310+J317</f>
        <v>68.430000000000007</v>
      </c>
      <c r="K318" s="63">
        <f t="shared" si="76"/>
        <v>266.62</v>
      </c>
      <c r="L318" s="63">
        <f t="shared" si="76"/>
        <v>1852.16</v>
      </c>
      <c r="M318" s="5" t="e">
        <f>M297+#REF!+M306+M317+M310</f>
        <v>#REF!</v>
      </c>
      <c r="N318" s="5" t="e">
        <f>N297+#REF!+N306+N317+N310</f>
        <v>#REF!</v>
      </c>
    </row>
    <row r="320" spans="2:14" x14ac:dyDescent="0.25">
      <c r="B320" s="50"/>
      <c r="C320" s="69"/>
      <c r="D320" s="49"/>
      <c r="E320" s="49"/>
      <c r="F320" s="49"/>
      <c r="G320" s="49"/>
      <c r="H320" s="29"/>
      <c r="I320" s="49"/>
      <c r="J320" s="49"/>
      <c r="K320" s="49"/>
      <c r="L320" s="49"/>
    </row>
    <row r="321" spans="2:12" x14ac:dyDescent="0.25">
      <c r="B321" s="50"/>
      <c r="C321" s="69"/>
      <c r="D321" s="49"/>
      <c r="E321" s="49"/>
      <c r="F321" s="49"/>
      <c r="G321" s="49"/>
      <c r="H321" s="29"/>
      <c r="I321" s="49"/>
      <c r="J321" s="49"/>
      <c r="K321" s="49"/>
      <c r="L321" s="49"/>
    </row>
    <row r="322" spans="2:12" x14ac:dyDescent="0.25"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</row>
    <row r="323" spans="2:12" x14ac:dyDescent="0.25"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</row>
    <row r="324" spans="2:12" x14ac:dyDescent="0.25"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</row>
    <row r="330" spans="2:12" ht="18.75" x14ac:dyDescent="0.25">
      <c r="B330" s="111" t="s">
        <v>49</v>
      </c>
      <c r="C330" s="112"/>
      <c r="D330" s="112"/>
      <c r="E330" s="112"/>
      <c r="F330" s="112"/>
      <c r="G330" s="112"/>
      <c r="H330" s="112"/>
      <c r="I330" s="112"/>
      <c r="J330" s="112"/>
      <c r="K330" s="112"/>
      <c r="L330" s="113"/>
    </row>
    <row r="331" spans="2:12" ht="18.75" x14ac:dyDescent="0.25">
      <c r="B331" s="111" t="s">
        <v>62</v>
      </c>
      <c r="C331" s="112"/>
      <c r="D331" s="112"/>
      <c r="E331" s="112"/>
      <c r="F331" s="112"/>
      <c r="G331" s="112"/>
      <c r="H331" s="112"/>
      <c r="I331" s="112"/>
      <c r="J331" s="112"/>
      <c r="K331" s="112"/>
      <c r="L331" s="113"/>
    </row>
    <row r="332" spans="2:12" x14ac:dyDescent="0.25">
      <c r="B332" s="97" t="s">
        <v>0</v>
      </c>
      <c r="C332" s="88" t="s">
        <v>5</v>
      </c>
      <c r="D332" s="88"/>
      <c r="E332" s="88"/>
      <c r="F332" s="88"/>
      <c r="G332" s="88"/>
      <c r="H332" s="88" t="s">
        <v>6</v>
      </c>
      <c r="I332" s="88"/>
      <c r="J332" s="88"/>
      <c r="K332" s="88"/>
      <c r="L332" s="88"/>
    </row>
    <row r="333" spans="2:12" x14ac:dyDescent="0.25">
      <c r="B333" s="97"/>
      <c r="C333" s="1" t="s">
        <v>1</v>
      </c>
      <c r="D333" s="25" t="s">
        <v>2</v>
      </c>
      <c r="E333" s="25" t="s">
        <v>3</v>
      </c>
      <c r="F333" s="25" t="s">
        <v>4</v>
      </c>
      <c r="G333" s="2" t="s">
        <v>7</v>
      </c>
      <c r="H333" s="6" t="s">
        <v>1</v>
      </c>
      <c r="I333" s="25" t="s">
        <v>2</v>
      </c>
      <c r="J333" s="25" t="s">
        <v>3</v>
      </c>
      <c r="K333" s="25" t="s">
        <v>4</v>
      </c>
      <c r="L333" s="25" t="s">
        <v>7</v>
      </c>
    </row>
    <row r="334" spans="2:12" ht="16.5" x14ac:dyDescent="0.25">
      <c r="B334" s="89" t="s">
        <v>13</v>
      </c>
      <c r="C334" s="90"/>
      <c r="D334" s="90"/>
      <c r="E334" s="90"/>
      <c r="F334" s="90"/>
      <c r="G334" s="90"/>
      <c r="H334" s="90"/>
      <c r="I334" s="90"/>
      <c r="J334" s="90"/>
      <c r="K334" s="90"/>
      <c r="L334" s="91"/>
    </row>
    <row r="335" spans="2:12" x14ac:dyDescent="0.25">
      <c r="B335" s="19" t="s">
        <v>129</v>
      </c>
      <c r="C335" s="1" t="s">
        <v>110</v>
      </c>
      <c r="D335" s="13">
        <v>20.100000000000001</v>
      </c>
      <c r="E335" s="43">
        <v>6.41</v>
      </c>
      <c r="F335" s="13">
        <v>19.62</v>
      </c>
      <c r="G335" s="13">
        <v>209.62</v>
      </c>
      <c r="H335" s="10"/>
      <c r="I335" s="43"/>
      <c r="J335" s="43"/>
      <c r="K335" s="43"/>
      <c r="L335" s="43"/>
    </row>
    <row r="336" spans="2:12" x14ac:dyDescent="0.25">
      <c r="B336" s="19" t="s">
        <v>133</v>
      </c>
      <c r="C336" s="1"/>
      <c r="D336" s="59"/>
      <c r="E336" s="59"/>
      <c r="F336" s="59"/>
      <c r="G336" s="59"/>
      <c r="H336" s="10">
        <v>140</v>
      </c>
      <c r="I336" s="13">
        <v>24.16</v>
      </c>
      <c r="J336" s="59">
        <v>7.87</v>
      </c>
      <c r="K336" s="13">
        <v>22.94</v>
      </c>
      <c r="L336" s="13">
        <v>232.24</v>
      </c>
    </row>
    <row r="337" spans="2:14" x14ac:dyDescent="0.25">
      <c r="B337" s="18" t="s">
        <v>28</v>
      </c>
      <c r="C337" s="1">
        <v>150</v>
      </c>
      <c r="D337" s="13">
        <v>3.36</v>
      </c>
      <c r="E337" s="25">
        <v>2.68</v>
      </c>
      <c r="F337" s="13">
        <v>14.56</v>
      </c>
      <c r="G337" s="13">
        <v>97.41</v>
      </c>
      <c r="H337" s="6">
        <v>200</v>
      </c>
      <c r="I337" s="13">
        <v>3.13</v>
      </c>
      <c r="J337" s="25">
        <v>2.31</v>
      </c>
      <c r="K337" s="13">
        <v>16.87</v>
      </c>
      <c r="L337" s="13">
        <v>102.36</v>
      </c>
    </row>
    <row r="338" spans="2:14" x14ac:dyDescent="0.25">
      <c r="B338" s="18" t="s">
        <v>130</v>
      </c>
      <c r="C338" s="1">
        <v>30</v>
      </c>
      <c r="D338" s="13">
        <v>3.12</v>
      </c>
      <c r="E338" s="25">
        <v>1.02</v>
      </c>
      <c r="F338" s="13">
        <v>14.85</v>
      </c>
      <c r="G338" s="13">
        <v>81</v>
      </c>
      <c r="H338" s="6">
        <v>40</v>
      </c>
      <c r="I338" s="13">
        <v>4.16</v>
      </c>
      <c r="J338" s="25">
        <v>1.36</v>
      </c>
      <c r="K338" s="13">
        <v>19.8</v>
      </c>
      <c r="L338" s="13">
        <v>108</v>
      </c>
    </row>
    <row r="339" spans="2:14" x14ac:dyDescent="0.25">
      <c r="B339" s="20" t="s">
        <v>12</v>
      </c>
      <c r="C339" s="8">
        <v>0.21</v>
      </c>
      <c r="D339" s="1">
        <f>D335+D336+D337+D338</f>
        <v>26.580000000000002</v>
      </c>
      <c r="E339" s="1">
        <f t="shared" ref="E339:G339" si="77">E335+E336+E337+E338</f>
        <v>10.11</v>
      </c>
      <c r="F339" s="1">
        <f t="shared" si="77"/>
        <v>49.03</v>
      </c>
      <c r="G339" s="1">
        <f t="shared" si="77"/>
        <v>388.03</v>
      </c>
      <c r="H339" s="8">
        <v>0.2</v>
      </c>
      <c r="I339" s="1">
        <f>I335+I336+I337+I338</f>
        <v>31.45</v>
      </c>
      <c r="J339" s="1">
        <f t="shared" ref="J339:L339" si="78">J335+J336+J337+J338</f>
        <v>11.54</v>
      </c>
      <c r="K339" s="1">
        <f t="shared" si="78"/>
        <v>59.61</v>
      </c>
      <c r="L339" s="1">
        <f t="shared" si="78"/>
        <v>442.6</v>
      </c>
      <c r="M339" s="27">
        <f>G339*85/G360</f>
        <v>23.043127419061857</v>
      </c>
      <c r="N339" s="27">
        <f>L339*85/L360</f>
        <v>20.845430971431103</v>
      </c>
    </row>
    <row r="340" spans="2:14" ht="16.5" x14ac:dyDescent="0.25">
      <c r="B340" s="82" t="s">
        <v>14</v>
      </c>
      <c r="C340" s="83"/>
      <c r="D340" s="83"/>
      <c r="E340" s="83"/>
      <c r="F340" s="83"/>
      <c r="G340" s="83"/>
      <c r="H340" s="83"/>
      <c r="I340" s="83"/>
      <c r="J340" s="83"/>
      <c r="K340" s="83"/>
      <c r="L340" s="84"/>
      <c r="M340" s="58"/>
      <c r="N340" s="58"/>
    </row>
    <row r="341" spans="2:14" x14ac:dyDescent="0.25">
      <c r="B341" s="38" t="s">
        <v>93</v>
      </c>
      <c r="C341" s="14">
        <v>50</v>
      </c>
      <c r="D341" s="4">
        <v>0.4</v>
      </c>
      <c r="E341" s="4">
        <v>0.05</v>
      </c>
      <c r="F341" s="4">
        <v>1.1499999999999999</v>
      </c>
      <c r="G341" s="4">
        <v>6.5</v>
      </c>
      <c r="H341" s="14">
        <v>60</v>
      </c>
      <c r="I341" s="4">
        <v>0.48</v>
      </c>
      <c r="J341" s="4">
        <v>0.06</v>
      </c>
      <c r="K341" s="4">
        <v>0.96</v>
      </c>
      <c r="L341" s="4">
        <v>7.8</v>
      </c>
    </row>
    <row r="342" spans="2:14" x14ac:dyDescent="0.25">
      <c r="B342" s="18" t="s">
        <v>87</v>
      </c>
      <c r="C342" s="1">
        <v>150</v>
      </c>
      <c r="D342" s="65">
        <v>3.03</v>
      </c>
      <c r="E342" s="4">
        <v>5.64</v>
      </c>
      <c r="F342" s="65">
        <v>12.38</v>
      </c>
      <c r="G342" s="65">
        <v>137.51</v>
      </c>
      <c r="H342" s="6">
        <v>200</v>
      </c>
      <c r="I342" s="65">
        <v>4.04</v>
      </c>
      <c r="J342" s="4">
        <v>7.52</v>
      </c>
      <c r="K342" s="65">
        <v>16.510000000000002</v>
      </c>
      <c r="L342" s="65">
        <v>166.69</v>
      </c>
    </row>
    <row r="343" spans="2:14" x14ac:dyDescent="0.25">
      <c r="B343" s="17" t="s">
        <v>15</v>
      </c>
      <c r="C343" s="6"/>
      <c r="D343" s="65"/>
      <c r="E343" s="4"/>
      <c r="F343" s="4"/>
      <c r="G343" s="4"/>
      <c r="H343" s="6">
        <v>15</v>
      </c>
      <c r="I343" s="65">
        <v>3.13</v>
      </c>
      <c r="J343" s="4">
        <v>1.56</v>
      </c>
      <c r="K343" s="4">
        <v>0.05</v>
      </c>
      <c r="L343" s="4">
        <v>33.69</v>
      </c>
    </row>
    <row r="344" spans="2:14" x14ac:dyDescent="0.25">
      <c r="B344" s="18" t="s">
        <v>131</v>
      </c>
      <c r="C344" s="1">
        <v>50</v>
      </c>
      <c r="D344" s="13">
        <v>6.48</v>
      </c>
      <c r="E344" s="4">
        <v>4.55</v>
      </c>
      <c r="F344" s="4">
        <v>7.68</v>
      </c>
      <c r="G344" s="4">
        <v>99.2</v>
      </c>
      <c r="H344" s="1">
        <v>70</v>
      </c>
      <c r="I344" s="13">
        <v>9.09</v>
      </c>
      <c r="J344" s="43">
        <v>6.36</v>
      </c>
      <c r="K344" s="43">
        <v>10.78</v>
      </c>
      <c r="L344" s="13">
        <v>138.74</v>
      </c>
    </row>
    <row r="345" spans="2:14" x14ac:dyDescent="0.25">
      <c r="B345" s="18" t="s">
        <v>27</v>
      </c>
      <c r="C345" s="1">
        <v>100</v>
      </c>
      <c r="D345" s="4">
        <v>1.93</v>
      </c>
      <c r="E345" s="4">
        <v>2.74</v>
      </c>
      <c r="F345" s="4">
        <v>15.38</v>
      </c>
      <c r="G345" s="4">
        <v>94.48</v>
      </c>
      <c r="H345" s="6">
        <v>150</v>
      </c>
      <c r="I345" s="80">
        <v>2.89</v>
      </c>
      <c r="J345" s="4">
        <v>4.1100000000000003</v>
      </c>
      <c r="K345" s="4">
        <v>23.07</v>
      </c>
      <c r="L345" s="4">
        <v>141.72</v>
      </c>
    </row>
    <row r="346" spans="2:14" x14ac:dyDescent="0.25">
      <c r="B346" s="18" t="s">
        <v>88</v>
      </c>
      <c r="C346" s="1">
        <v>150</v>
      </c>
      <c r="D346" s="4">
        <v>0.21</v>
      </c>
      <c r="E346" s="4">
        <v>0</v>
      </c>
      <c r="F346" s="65">
        <v>22.53</v>
      </c>
      <c r="G346" s="4">
        <v>88.63</v>
      </c>
      <c r="H346" s="6">
        <v>200</v>
      </c>
      <c r="I346" s="4">
        <v>0.28000000000000003</v>
      </c>
      <c r="J346" s="4">
        <v>0</v>
      </c>
      <c r="K346" s="65">
        <v>30.04</v>
      </c>
      <c r="L346" s="65">
        <v>118.17</v>
      </c>
    </row>
    <row r="347" spans="2:14" x14ac:dyDescent="0.25">
      <c r="B347" s="18" t="s">
        <v>16</v>
      </c>
      <c r="C347" s="1">
        <v>30</v>
      </c>
      <c r="D347" s="4">
        <v>1.98</v>
      </c>
      <c r="E347" s="4">
        <v>0.36</v>
      </c>
      <c r="F347" s="4">
        <v>10.02</v>
      </c>
      <c r="G347" s="4">
        <v>52.2</v>
      </c>
      <c r="H347" s="6">
        <v>50</v>
      </c>
      <c r="I347" s="4">
        <v>3.3</v>
      </c>
      <c r="J347" s="4">
        <v>0.6</v>
      </c>
      <c r="K347" s="4">
        <v>16.7</v>
      </c>
      <c r="L347" s="4">
        <v>87</v>
      </c>
    </row>
    <row r="348" spans="2:14" x14ac:dyDescent="0.25">
      <c r="B348" s="20" t="s">
        <v>12</v>
      </c>
      <c r="C348" s="8">
        <v>0.3</v>
      </c>
      <c r="D348" s="5">
        <f>D341+D342+D343+D344+D345+D346+D347</f>
        <v>14.030000000000001</v>
      </c>
      <c r="E348" s="5">
        <f t="shared" ref="E348:G348" si="79">E341+E342+E343+E344+E345+E346+E347</f>
        <v>13.339999999999998</v>
      </c>
      <c r="F348" s="5">
        <f t="shared" si="79"/>
        <v>69.14</v>
      </c>
      <c r="G348" s="5">
        <f t="shared" si="79"/>
        <v>478.52</v>
      </c>
      <c r="H348" s="8">
        <v>0.34</v>
      </c>
      <c r="I348" s="5">
        <f>I341+I342+I343+I344+I345+I346+I347</f>
        <v>23.21</v>
      </c>
      <c r="J348" s="5">
        <f t="shared" ref="J348:L348" si="80">J341+J342+J343+J344+J345+J346+J347</f>
        <v>20.21</v>
      </c>
      <c r="K348" s="5">
        <f t="shared" si="80"/>
        <v>98.11</v>
      </c>
      <c r="L348" s="5">
        <f t="shared" si="80"/>
        <v>693.81</v>
      </c>
      <c r="M348" s="64">
        <f>G348*85/G360</f>
        <v>28.416868109603588</v>
      </c>
      <c r="N348" s="64">
        <f>L348*85/L360</f>
        <v>32.676837917507036</v>
      </c>
    </row>
    <row r="349" spans="2:14" ht="16.5" x14ac:dyDescent="0.25">
      <c r="B349" s="82" t="s">
        <v>17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4"/>
      <c r="M349" s="29"/>
      <c r="N349" s="29"/>
    </row>
    <row r="350" spans="2:14" x14ac:dyDescent="0.25">
      <c r="B350" s="19" t="s">
        <v>63</v>
      </c>
      <c r="C350" s="1">
        <v>150</v>
      </c>
      <c r="D350" s="4">
        <v>4.59</v>
      </c>
      <c r="E350" s="4">
        <v>3.45</v>
      </c>
      <c r="F350" s="4">
        <v>7.59</v>
      </c>
      <c r="G350" s="4">
        <v>67.650000000000006</v>
      </c>
      <c r="H350" s="6">
        <v>150</v>
      </c>
      <c r="I350" s="4">
        <v>4.59</v>
      </c>
      <c r="J350" s="4">
        <v>3.45</v>
      </c>
      <c r="K350" s="4">
        <v>7.59</v>
      </c>
      <c r="L350" s="4">
        <v>67.650000000000006</v>
      </c>
      <c r="M350" s="29"/>
      <c r="N350" s="29"/>
    </row>
    <row r="351" spans="2:14" x14ac:dyDescent="0.25">
      <c r="B351" s="16" t="s">
        <v>18</v>
      </c>
      <c r="C351" s="1">
        <v>20</v>
      </c>
      <c r="D351" s="80">
        <v>2.08</v>
      </c>
      <c r="E351" s="80">
        <v>0.68</v>
      </c>
      <c r="F351" s="80">
        <v>9.9</v>
      </c>
      <c r="G351" s="80">
        <v>54</v>
      </c>
      <c r="H351" s="6">
        <v>30</v>
      </c>
      <c r="I351" s="80">
        <v>3.12</v>
      </c>
      <c r="J351" s="80">
        <v>1.02</v>
      </c>
      <c r="K351" s="80">
        <v>14.85</v>
      </c>
      <c r="L351" s="80">
        <v>81</v>
      </c>
      <c r="M351" s="29"/>
      <c r="N351" s="29"/>
    </row>
    <row r="352" spans="2:14" x14ac:dyDescent="0.25">
      <c r="B352" s="36" t="s">
        <v>12</v>
      </c>
      <c r="C352" s="39">
        <v>0.14000000000000001</v>
      </c>
      <c r="D352" s="37">
        <f>D350+D351</f>
        <v>6.67</v>
      </c>
      <c r="E352" s="37">
        <f t="shared" ref="E352:G352" si="81">E350+E351</f>
        <v>4.13</v>
      </c>
      <c r="F352" s="37">
        <f t="shared" si="81"/>
        <v>17.490000000000002</v>
      </c>
      <c r="G352" s="37">
        <f t="shared" si="81"/>
        <v>121.65</v>
      </c>
      <c r="H352" s="39">
        <v>0.11</v>
      </c>
      <c r="I352" s="37">
        <f>I350+I351</f>
        <v>7.71</v>
      </c>
      <c r="J352" s="37">
        <f t="shared" ref="J352:L352" si="82">J350+J351</f>
        <v>4.4700000000000006</v>
      </c>
      <c r="K352" s="37">
        <f t="shared" si="82"/>
        <v>22.439999999999998</v>
      </c>
      <c r="L352" s="37">
        <f t="shared" si="82"/>
        <v>148.65</v>
      </c>
      <c r="M352" s="67">
        <f>G352*85/G360</f>
        <v>7.2241745497226377</v>
      </c>
      <c r="N352" s="67">
        <f>L352*85/L360</f>
        <v>7.0010693942684901</v>
      </c>
    </row>
    <row r="353" spans="2:14" ht="16.5" x14ac:dyDescent="0.25">
      <c r="B353" s="82" t="s">
        <v>59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4"/>
      <c r="M353" s="58"/>
      <c r="N353" s="58"/>
    </row>
    <row r="354" spans="2:14" x14ac:dyDescent="0.25">
      <c r="B354" s="17" t="s">
        <v>56</v>
      </c>
      <c r="C354" s="1">
        <v>130</v>
      </c>
      <c r="D354" s="65">
        <v>6.11</v>
      </c>
      <c r="E354" s="4">
        <v>19.66</v>
      </c>
      <c r="F354" s="4">
        <v>27.8</v>
      </c>
      <c r="G354" s="65">
        <v>209.91</v>
      </c>
      <c r="H354" s="6">
        <v>150</v>
      </c>
      <c r="I354" s="65">
        <v>7.05</v>
      </c>
      <c r="J354" s="4">
        <v>22.68</v>
      </c>
      <c r="K354" s="4">
        <v>32.07</v>
      </c>
      <c r="L354" s="65">
        <v>242.2</v>
      </c>
      <c r="M354" s="58"/>
      <c r="N354" s="58"/>
    </row>
    <row r="355" spans="2:14" x14ac:dyDescent="0.25">
      <c r="B355" s="18" t="s">
        <v>38</v>
      </c>
      <c r="C355" s="1">
        <v>150</v>
      </c>
      <c r="D355" s="80">
        <v>0.02</v>
      </c>
      <c r="E355" s="80">
        <v>0.01</v>
      </c>
      <c r="F355" s="80">
        <v>6.75</v>
      </c>
      <c r="G355" s="4">
        <v>27.11</v>
      </c>
      <c r="H355" s="6">
        <v>200</v>
      </c>
      <c r="I355" s="80">
        <v>0.05</v>
      </c>
      <c r="J355" s="80">
        <v>0.01</v>
      </c>
      <c r="K355" s="4">
        <v>9.89</v>
      </c>
      <c r="L355" s="80">
        <v>39.880000000000003</v>
      </c>
      <c r="M355" s="58"/>
      <c r="N355" s="58"/>
    </row>
    <row r="356" spans="2:14" x14ac:dyDescent="0.25">
      <c r="B356" s="18" t="s">
        <v>71</v>
      </c>
      <c r="C356" s="6">
        <v>20</v>
      </c>
      <c r="D356" s="80">
        <v>1.5</v>
      </c>
      <c r="E356" s="3">
        <v>2.36</v>
      </c>
      <c r="F356" s="80">
        <v>14.98</v>
      </c>
      <c r="G356" s="80">
        <v>83.42</v>
      </c>
      <c r="H356" s="6">
        <v>20</v>
      </c>
      <c r="I356" s="80">
        <v>1.5</v>
      </c>
      <c r="J356" s="3">
        <v>2.36</v>
      </c>
      <c r="K356" s="80">
        <v>14.98</v>
      </c>
      <c r="L356" s="80">
        <v>83.42</v>
      </c>
      <c r="M356" s="58"/>
      <c r="N356" s="58"/>
    </row>
    <row r="357" spans="2:14" x14ac:dyDescent="0.25">
      <c r="B357" s="18" t="s">
        <v>16</v>
      </c>
      <c r="C357" s="1">
        <v>30</v>
      </c>
      <c r="D357" s="4">
        <v>1.98</v>
      </c>
      <c r="E357" s="4">
        <v>0.36</v>
      </c>
      <c r="F357" s="4">
        <v>10.02</v>
      </c>
      <c r="G357" s="4">
        <v>52.2</v>
      </c>
      <c r="H357" s="6">
        <v>40</v>
      </c>
      <c r="I357" s="80">
        <v>2.64</v>
      </c>
      <c r="J357" s="80">
        <v>0.48</v>
      </c>
      <c r="K357" s="80">
        <v>13.36</v>
      </c>
      <c r="L357" s="80">
        <v>69.599999999999994</v>
      </c>
      <c r="M357" s="58"/>
      <c r="N357" s="58"/>
    </row>
    <row r="358" spans="2:14" x14ac:dyDescent="0.25">
      <c r="B358" s="16" t="s">
        <v>132</v>
      </c>
      <c r="C358" s="14">
        <v>150</v>
      </c>
      <c r="D358" s="80">
        <v>0.6</v>
      </c>
      <c r="E358" s="80">
        <v>0.6</v>
      </c>
      <c r="F358" s="80">
        <v>14.7</v>
      </c>
      <c r="G358" s="80">
        <v>70.5</v>
      </c>
      <c r="H358" s="14">
        <v>180</v>
      </c>
      <c r="I358" s="80">
        <v>0.72</v>
      </c>
      <c r="J358" s="80">
        <v>0.72</v>
      </c>
      <c r="K358" s="80">
        <v>17.64</v>
      </c>
      <c r="L358" s="80">
        <v>84.6</v>
      </c>
      <c r="M358" s="58"/>
      <c r="N358" s="58"/>
    </row>
    <row r="359" spans="2:14" x14ac:dyDescent="0.25">
      <c r="B359" s="20" t="s">
        <v>12</v>
      </c>
      <c r="C359" s="8">
        <v>0.25</v>
      </c>
      <c r="D359" s="5">
        <f>D354+D355+D356+D357+D358</f>
        <v>10.209999999999999</v>
      </c>
      <c r="E359" s="5">
        <f t="shared" ref="E359:G359" si="83">E354+E355+E356+E357+E358</f>
        <v>22.990000000000002</v>
      </c>
      <c r="F359" s="5">
        <f t="shared" si="83"/>
        <v>74.25</v>
      </c>
      <c r="G359" s="5">
        <f t="shared" si="83"/>
        <v>443.14</v>
      </c>
      <c r="H359" s="8">
        <v>0.25</v>
      </c>
      <c r="I359" s="5">
        <f>I354+I355+I356+I357+I358</f>
        <v>11.96</v>
      </c>
      <c r="J359" s="5">
        <f t="shared" ref="J359:L359" si="84">J354+J355+J356+J357+J358</f>
        <v>26.25</v>
      </c>
      <c r="K359" s="5">
        <f t="shared" si="84"/>
        <v>87.94</v>
      </c>
      <c r="L359" s="5">
        <f t="shared" si="84"/>
        <v>519.70000000000005</v>
      </c>
      <c r="M359" s="27">
        <f>G359*85/G360</f>
        <v>26.315829921611918</v>
      </c>
      <c r="N359" s="27">
        <f>L359*85/L360</f>
        <v>24.476661716793373</v>
      </c>
    </row>
    <row r="360" spans="2:14" x14ac:dyDescent="0.25">
      <c r="B360" s="20" t="s">
        <v>20</v>
      </c>
      <c r="C360" s="8">
        <v>0.9</v>
      </c>
      <c r="D360" s="63">
        <f>D339+D348+D352+D359</f>
        <v>57.49</v>
      </c>
      <c r="E360" s="63">
        <f t="shared" ref="E360:G360" si="85">E339+E348+E352+E359</f>
        <v>50.569999999999993</v>
      </c>
      <c r="F360" s="63">
        <f t="shared" si="85"/>
        <v>209.91</v>
      </c>
      <c r="G360" s="63">
        <f t="shared" si="85"/>
        <v>1431.34</v>
      </c>
      <c r="H360" s="8">
        <v>0.9</v>
      </c>
      <c r="I360" s="63">
        <f>I339+I348+I352+I359</f>
        <v>74.33</v>
      </c>
      <c r="J360" s="63">
        <f t="shared" ref="J360:L360" si="86">J339+J348+J352+J359</f>
        <v>62.47</v>
      </c>
      <c r="K360" s="63">
        <f t="shared" si="86"/>
        <v>268.10000000000002</v>
      </c>
      <c r="L360" s="63">
        <f t="shared" si="86"/>
        <v>1804.76</v>
      </c>
      <c r="M360" s="7" t="e">
        <f>M339+#REF!+M348+M352+M359</f>
        <v>#REF!</v>
      </c>
      <c r="N360" s="7" t="e">
        <f>N339+#REF!+N348+N352+N359</f>
        <v>#REF!</v>
      </c>
    </row>
    <row r="362" spans="2:14" x14ac:dyDescent="0.25">
      <c r="B362" s="50"/>
      <c r="C362" s="69"/>
      <c r="D362" s="49"/>
      <c r="E362" s="49"/>
      <c r="F362" s="49"/>
      <c r="G362" s="49"/>
      <c r="H362" s="29"/>
      <c r="I362" s="49"/>
      <c r="J362" s="49"/>
      <c r="K362" s="49"/>
      <c r="L362" s="49"/>
      <c r="M362" s="49"/>
    </row>
    <row r="363" spans="2:14" x14ac:dyDescent="0.25">
      <c r="B363" s="50"/>
      <c r="C363" s="69"/>
      <c r="D363" s="49"/>
      <c r="E363" s="49"/>
      <c r="F363" s="49"/>
      <c r="G363" s="49"/>
      <c r="H363" s="29"/>
      <c r="I363" s="49"/>
      <c r="J363" s="49"/>
      <c r="K363" s="49"/>
      <c r="L363" s="49"/>
      <c r="M363" s="49"/>
    </row>
    <row r="364" spans="2:14" x14ac:dyDescent="0.25">
      <c r="B364" s="50"/>
      <c r="C364" s="69"/>
      <c r="D364" s="49"/>
      <c r="E364" s="49"/>
      <c r="F364" s="49"/>
      <c r="G364" s="49"/>
      <c r="H364" s="29"/>
      <c r="I364" s="49"/>
      <c r="J364" s="49"/>
      <c r="K364" s="49"/>
      <c r="L364" s="49"/>
      <c r="M364" s="49"/>
    </row>
    <row r="365" spans="2:14" x14ac:dyDescent="0.25">
      <c r="B365" s="50"/>
      <c r="C365" s="69"/>
      <c r="D365" s="49"/>
      <c r="E365" s="49"/>
      <c r="F365" s="49"/>
      <c r="G365" s="49"/>
      <c r="H365" s="29"/>
      <c r="I365" s="49"/>
      <c r="J365" s="49"/>
      <c r="K365" s="49"/>
      <c r="L365" s="49"/>
      <c r="M365" s="49"/>
    </row>
    <row r="366" spans="2:14" x14ac:dyDescent="0.25">
      <c r="B366" s="50"/>
      <c r="C366" s="69"/>
      <c r="D366" s="49"/>
      <c r="E366" s="49"/>
      <c r="F366" s="49"/>
      <c r="G366" s="49"/>
      <c r="H366" s="29"/>
      <c r="I366" s="49"/>
      <c r="J366" s="49"/>
      <c r="K366" s="49"/>
      <c r="L366" s="49"/>
      <c r="M366" s="49"/>
    </row>
    <row r="367" spans="2:14" x14ac:dyDescent="0.25"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49"/>
    </row>
    <row r="368" spans="2:14" x14ac:dyDescent="0.25"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49"/>
    </row>
    <row r="369" spans="2:14" x14ac:dyDescent="0.25"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49"/>
    </row>
    <row r="370" spans="2:14" x14ac:dyDescent="0.25"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49"/>
    </row>
    <row r="371" spans="2:14" x14ac:dyDescent="0.25"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49"/>
    </row>
    <row r="372" spans="2:14" ht="18.75" x14ac:dyDescent="0.3">
      <c r="B372" s="108" t="s">
        <v>45</v>
      </c>
      <c r="C372" s="109"/>
      <c r="D372" s="109"/>
      <c r="E372" s="109"/>
      <c r="F372" s="109"/>
      <c r="G372" s="109"/>
      <c r="H372" s="109"/>
      <c r="I372" s="109"/>
      <c r="J372" s="109"/>
      <c r="K372" s="109"/>
      <c r="L372" s="110"/>
    </row>
    <row r="373" spans="2:14" ht="18.75" x14ac:dyDescent="0.3">
      <c r="B373" s="108" t="s">
        <v>46</v>
      </c>
      <c r="C373" s="109"/>
      <c r="D373" s="109"/>
      <c r="E373" s="109"/>
      <c r="F373" s="109"/>
      <c r="G373" s="109"/>
      <c r="H373" s="109"/>
      <c r="I373" s="109"/>
      <c r="J373" s="109"/>
      <c r="K373" s="109"/>
      <c r="L373" s="110"/>
    </row>
    <row r="374" spans="2:14" x14ac:dyDescent="0.25">
      <c r="B374" s="97" t="s">
        <v>0</v>
      </c>
      <c r="C374" s="88" t="s">
        <v>5</v>
      </c>
      <c r="D374" s="88"/>
      <c r="E374" s="88"/>
      <c r="F374" s="88"/>
      <c r="G374" s="88"/>
      <c r="H374" s="88" t="s">
        <v>6</v>
      </c>
      <c r="I374" s="88"/>
      <c r="J374" s="88"/>
      <c r="K374" s="88"/>
      <c r="L374" s="88"/>
    </row>
    <row r="375" spans="2:14" x14ac:dyDescent="0.25">
      <c r="B375" s="97"/>
      <c r="C375" s="1" t="s">
        <v>1</v>
      </c>
      <c r="D375" s="25" t="s">
        <v>2</v>
      </c>
      <c r="E375" s="25" t="s">
        <v>3</v>
      </c>
      <c r="F375" s="25" t="s">
        <v>4</v>
      </c>
      <c r="G375" s="2" t="s">
        <v>7</v>
      </c>
      <c r="H375" s="6" t="s">
        <v>1</v>
      </c>
      <c r="I375" s="25" t="s">
        <v>2</v>
      </c>
      <c r="J375" s="25" t="s">
        <v>3</v>
      </c>
      <c r="K375" s="25" t="s">
        <v>4</v>
      </c>
      <c r="L375" s="25" t="s">
        <v>7</v>
      </c>
    </row>
    <row r="376" spans="2:14" ht="16.5" x14ac:dyDescent="0.25">
      <c r="B376" s="89" t="s">
        <v>13</v>
      </c>
      <c r="C376" s="90"/>
      <c r="D376" s="90"/>
      <c r="E376" s="90"/>
      <c r="F376" s="90"/>
      <c r="G376" s="90"/>
      <c r="H376" s="90"/>
      <c r="I376" s="90"/>
      <c r="J376" s="90"/>
      <c r="K376" s="90"/>
      <c r="L376" s="91"/>
    </row>
    <row r="377" spans="2:14" x14ac:dyDescent="0.25">
      <c r="B377" s="19" t="s">
        <v>89</v>
      </c>
      <c r="C377" s="1">
        <v>130</v>
      </c>
      <c r="D377" s="13">
        <v>5.73</v>
      </c>
      <c r="E377" s="13">
        <v>4.9000000000000004</v>
      </c>
      <c r="F377" s="13">
        <v>22.68</v>
      </c>
      <c r="G377" s="13">
        <v>159.47</v>
      </c>
      <c r="H377" s="6">
        <v>140</v>
      </c>
      <c r="I377" s="13">
        <v>6.18</v>
      </c>
      <c r="J377" s="13">
        <v>5.26</v>
      </c>
      <c r="K377" s="13">
        <v>24.39</v>
      </c>
      <c r="L377" s="13">
        <v>171.47</v>
      </c>
    </row>
    <row r="378" spans="2:14" x14ac:dyDescent="0.25">
      <c r="B378" s="18" t="s">
        <v>24</v>
      </c>
      <c r="C378" s="1">
        <v>150</v>
      </c>
      <c r="D378" s="13">
        <v>3.36</v>
      </c>
      <c r="E378" s="13">
        <v>2.68</v>
      </c>
      <c r="F378" s="13">
        <v>14.56</v>
      </c>
      <c r="G378" s="65">
        <v>97.41</v>
      </c>
      <c r="H378" s="6">
        <v>200</v>
      </c>
      <c r="I378" s="13">
        <v>4.5599999999999996</v>
      </c>
      <c r="J378" s="13">
        <v>3.59</v>
      </c>
      <c r="K378" s="65">
        <v>18.97</v>
      </c>
      <c r="L378" s="13">
        <v>128.65</v>
      </c>
    </row>
    <row r="379" spans="2:14" x14ac:dyDescent="0.25">
      <c r="B379" s="18" t="s">
        <v>31</v>
      </c>
      <c r="C379" s="1">
        <v>40</v>
      </c>
      <c r="D379" s="59">
        <v>4.68</v>
      </c>
      <c r="E379" s="59">
        <v>7.02</v>
      </c>
      <c r="F379" s="59">
        <v>11.58</v>
      </c>
      <c r="G379" s="59">
        <v>130.47999999999999</v>
      </c>
      <c r="H379" s="6">
        <v>50</v>
      </c>
      <c r="I379" s="13">
        <v>5.85</v>
      </c>
      <c r="J379" s="13">
        <v>8.77</v>
      </c>
      <c r="K379" s="13">
        <v>14.47</v>
      </c>
      <c r="L379" s="59">
        <v>163.1</v>
      </c>
    </row>
    <row r="380" spans="2:14" x14ac:dyDescent="0.25">
      <c r="B380" s="20" t="s">
        <v>12</v>
      </c>
      <c r="C380" s="8">
        <v>0.25</v>
      </c>
      <c r="D380" s="1">
        <f>D377+D378+D379</f>
        <v>13.77</v>
      </c>
      <c r="E380" s="1">
        <f t="shared" ref="E380:G380" si="87">E377+E378+E379</f>
        <v>14.6</v>
      </c>
      <c r="F380" s="1">
        <f t="shared" si="87"/>
        <v>48.82</v>
      </c>
      <c r="G380" s="1">
        <f t="shared" si="87"/>
        <v>387.36</v>
      </c>
      <c r="H380" s="8">
        <v>0.2</v>
      </c>
      <c r="I380" s="1">
        <f>I377+I378+I379</f>
        <v>16.589999999999996</v>
      </c>
      <c r="J380" s="1">
        <f t="shared" ref="J380:L380" si="88">J377+J378+J379</f>
        <v>17.619999999999997</v>
      </c>
      <c r="K380" s="1">
        <f t="shared" si="88"/>
        <v>57.83</v>
      </c>
      <c r="L380" s="1">
        <f t="shared" si="88"/>
        <v>463.22</v>
      </c>
      <c r="M380" s="64">
        <f>G380*85/G399</f>
        <v>21.823821833366473</v>
      </c>
      <c r="N380" s="27">
        <f>L380*85/L399</f>
        <v>20.99482777007572</v>
      </c>
    </row>
    <row r="381" spans="2:14" ht="16.5" x14ac:dyDescent="0.25">
      <c r="B381" s="82" t="s">
        <v>14</v>
      </c>
      <c r="C381" s="83"/>
      <c r="D381" s="83"/>
      <c r="E381" s="83"/>
      <c r="F381" s="83"/>
      <c r="G381" s="83"/>
      <c r="H381" s="83"/>
      <c r="I381" s="83"/>
      <c r="J381" s="83"/>
      <c r="K381" s="83"/>
      <c r="L381" s="84"/>
      <c r="M381" s="58"/>
      <c r="N381" s="58"/>
    </row>
    <row r="382" spans="2:14" x14ac:dyDescent="0.25">
      <c r="B382" s="18" t="s">
        <v>134</v>
      </c>
      <c r="C382" s="1">
        <v>50</v>
      </c>
      <c r="D382" s="65">
        <v>0.92</v>
      </c>
      <c r="E382" s="65">
        <v>2.5499999999999998</v>
      </c>
      <c r="F382" s="4">
        <v>3.36</v>
      </c>
      <c r="G382" s="4">
        <v>49.05</v>
      </c>
      <c r="H382" s="6">
        <v>60</v>
      </c>
      <c r="I382" s="65">
        <v>1.1000000000000001</v>
      </c>
      <c r="J382" s="65">
        <v>3.26</v>
      </c>
      <c r="K382" s="4">
        <v>4.03</v>
      </c>
      <c r="L382" s="4">
        <v>58.86</v>
      </c>
      <c r="M382" s="58"/>
      <c r="N382" s="58"/>
    </row>
    <row r="383" spans="2:14" x14ac:dyDescent="0.25">
      <c r="B383" s="18" t="s">
        <v>90</v>
      </c>
      <c r="C383" s="1">
        <v>150</v>
      </c>
      <c r="D383" s="65">
        <v>5.0999999999999996</v>
      </c>
      <c r="E383" s="65">
        <v>4.09</v>
      </c>
      <c r="F383" s="4">
        <v>16.559999999999999</v>
      </c>
      <c r="G383" s="4">
        <v>141.13999999999999</v>
      </c>
      <c r="H383" s="6">
        <v>200</v>
      </c>
      <c r="I383" s="65">
        <v>6.45</v>
      </c>
      <c r="J383" s="65">
        <v>7.45</v>
      </c>
      <c r="K383" s="4">
        <v>18.399999999999999</v>
      </c>
      <c r="L383" s="4">
        <v>188.18</v>
      </c>
      <c r="M383" s="58"/>
      <c r="N383" s="58"/>
    </row>
    <row r="384" spans="2:14" x14ac:dyDescent="0.25">
      <c r="B384" s="18" t="s">
        <v>35</v>
      </c>
      <c r="C384" s="6">
        <v>140</v>
      </c>
      <c r="D384" s="13">
        <v>12.67</v>
      </c>
      <c r="E384" s="13">
        <v>6.87</v>
      </c>
      <c r="F384" s="25">
        <v>24.52</v>
      </c>
      <c r="G384" s="25">
        <v>246.65</v>
      </c>
      <c r="H384" s="1">
        <v>180</v>
      </c>
      <c r="I384" s="65">
        <v>16.29</v>
      </c>
      <c r="J384" s="65">
        <v>8.83</v>
      </c>
      <c r="K384" s="4">
        <v>31.52</v>
      </c>
      <c r="L384" s="4">
        <v>317.12</v>
      </c>
      <c r="M384" s="58"/>
      <c r="N384" s="58"/>
    </row>
    <row r="385" spans="2:14" x14ac:dyDescent="0.25">
      <c r="B385" s="17" t="s">
        <v>79</v>
      </c>
      <c r="C385" s="1">
        <v>150</v>
      </c>
      <c r="D385" s="4">
        <v>0.09</v>
      </c>
      <c r="E385" s="4">
        <v>0.08</v>
      </c>
      <c r="F385" s="4">
        <v>19.670000000000002</v>
      </c>
      <c r="G385" s="4">
        <v>80.290000000000006</v>
      </c>
      <c r="H385" s="6">
        <v>200</v>
      </c>
      <c r="I385" s="4">
        <v>0.12</v>
      </c>
      <c r="J385" s="4">
        <v>0.11</v>
      </c>
      <c r="K385" s="4">
        <v>26.24</v>
      </c>
      <c r="L385" s="4">
        <v>107.05</v>
      </c>
      <c r="M385" s="58"/>
      <c r="N385" s="58"/>
    </row>
    <row r="386" spans="2:14" x14ac:dyDescent="0.25">
      <c r="B386" s="18" t="s">
        <v>16</v>
      </c>
      <c r="C386" s="1">
        <v>30</v>
      </c>
      <c r="D386" s="4">
        <v>1.98</v>
      </c>
      <c r="E386" s="4">
        <v>0.36</v>
      </c>
      <c r="F386" s="4">
        <v>10.02</v>
      </c>
      <c r="G386" s="4">
        <v>52.2</v>
      </c>
      <c r="H386" s="6">
        <v>50</v>
      </c>
      <c r="I386" s="4">
        <v>3.3</v>
      </c>
      <c r="J386" s="4">
        <v>0.6</v>
      </c>
      <c r="K386" s="4">
        <v>16.7</v>
      </c>
      <c r="L386" s="4">
        <v>87</v>
      </c>
      <c r="M386" s="58"/>
      <c r="N386" s="58"/>
    </row>
    <row r="387" spans="2:14" x14ac:dyDescent="0.25">
      <c r="B387" s="20" t="s">
        <v>12</v>
      </c>
      <c r="C387" s="8">
        <v>0.35</v>
      </c>
      <c r="D387" s="5">
        <f>D382+D383+D384+D385+D386</f>
        <v>20.759999999999998</v>
      </c>
      <c r="E387" s="5">
        <f t="shared" ref="E387:G387" si="89">E382+E383+E384+E385+E386</f>
        <v>13.95</v>
      </c>
      <c r="F387" s="5">
        <f t="shared" si="89"/>
        <v>74.13</v>
      </c>
      <c r="G387" s="5">
        <f t="shared" si="89"/>
        <v>569.33000000000004</v>
      </c>
      <c r="H387" s="8">
        <v>0.35</v>
      </c>
      <c r="I387" s="5">
        <f>I382+I383+I384+I385+I386</f>
        <v>27.26</v>
      </c>
      <c r="J387" s="5">
        <f t="shared" ref="J387:L387" si="90">J382+J383+J384+J385+J386</f>
        <v>20.25</v>
      </c>
      <c r="K387" s="5">
        <f t="shared" si="90"/>
        <v>96.89</v>
      </c>
      <c r="L387" s="5">
        <f t="shared" si="90"/>
        <v>758.21</v>
      </c>
      <c r="M387" s="64">
        <f>G387*85/G399</f>
        <v>32.07599257639027</v>
      </c>
      <c r="N387" s="64">
        <f>L387*85/L399</f>
        <v>34.36485549749387</v>
      </c>
    </row>
    <row r="388" spans="2:14" x14ac:dyDescent="0.25">
      <c r="B388" s="92" t="s">
        <v>17</v>
      </c>
      <c r="C388" s="93"/>
      <c r="D388" s="93"/>
      <c r="E388" s="93"/>
      <c r="F388" s="93"/>
      <c r="G388" s="93"/>
      <c r="H388" s="93"/>
      <c r="I388" s="93"/>
      <c r="J388" s="93"/>
      <c r="K388" s="93"/>
      <c r="L388" s="94"/>
      <c r="M388" s="29"/>
      <c r="N388" s="29"/>
    </row>
    <row r="389" spans="2:14" x14ac:dyDescent="0.25">
      <c r="B389" s="16" t="s">
        <v>127</v>
      </c>
      <c r="C389" s="1">
        <v>20</v>
      </c>
      <c r="D389" s="81">
        <v>1.5</v>
      </c>
      <c r="E389" s="3">
        <v>2.36</v>
      </c>
      <c r="F389" s="81">
        <v>14.98</v>
      </c>
      <c r="G389" s="81">
        <v>83.42</v>
      </c>
      <c r="H389" s="6">
        <v>20</v>
      </c>
      <c r="I389" s="81">
        <v>1.5</v>
      </c>
      <c r="J389" s="3">
        <v>2.36</v>
      </c>
      <c r="K389" s="81">
        <v>14.98</v>
      </c>
      <c r="L389" s="81">
        <v>83.42</v>
      </c>
      <c r="M389" s="29"/>
      <c r="N389" s="29"/>
    </row>
    <row r="390" spans="2:14" x14ac:dyDescent="0.25">
      <c r="B390" s="17" t="s">
        <v>57</v>
      </c>
      <c r="C390" s="1">
        <v>150</v>
      </c>
      <c r="D390" s="22">
        <v>4.3499999999999996</v>
      </c>
      <c r="E390" s="22">
        <v>4.8</v>
      </c>
      <c r="F390" s="22">
        <v>12</v>
      </c>
      <c r="G390" s="22">
        <v>94</v>
      </c>
      <c r="H390" s="6">
        <v>150</v>
      </c>
      <c r="I390" s="22">
        <v>4.3499999999999996</v>
      </c>
      <c r="J390" s="22">
        <v>4.8</v>
      </c>
      <c r="K390" s="22">
        <v>12</v>
      </c>
      <c r="L390" s="22">
        <v>94</v>
      </c>
      <c r="M390" s="29"/>
      <c r="N390" s="29"/>
    </row>
    <row r="391" spans="2:14" x14ac:dyDescent="0.25">
      <c r="B391" s="41" t="s">
        <v>12</v>
      </c>
      <c r="C391" s="44">
        <v>0.1</v>
      </c>
      <c r="D391" s="42">
        <f>D389+D390</f>
        <v>5.85</v>
      </c>
      <c r="E391" s="42">
        <f t="shared" ref="E391:G391" si="91">E389+E390</f>
        <v>7.16</v>
      </c>
      <c r="F391" s="42">
        <f t="shared" si="91"/>
        <v>26.98</v>
      </c>
      <c r="G391" s="42">
        <f t="shared" si="91"/>
        <v>177.42000000000002</v>
      </c>
      <c r="H391" s="44">
        <v>0.1</v>
      </c>
      <c r="I391" s="42">
        <f>I389+I390</f>
        <v>5.85</v>
      </c>
      <c r="J391" s="42">
        <f t="shared" ref="J391:L391" si="92">J389+J390</f>
        <v>7.16</v>
      </c>
      <c r="K391" s="42">
        <f t="shared" si="92"/>
        <v>26.98</v>
      </c>
      <c r="L391" s="42">
        <f t="shared" si="92"/>
        <v>177.42000000000002</v>
      </c>
      <c r="M391" s="29">
        <f>G391*85/G399</f>
        <v>9.9958242195267459</v>
      </c>
      <c r="N391" s="67">
        <f>L391*85/L399</f>
        <v>8.04132451743628</v>
      </c>
    </row>
    <row r="392" spans="2:14" ht="16.5" x14ac:dyDescent="0.25">
      <c r="B392" s="82" t="s">
        <v>59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4"/>
      <c r="M392" s="58"/>
      <c r="N392" s="58"/>
    </row>
    <row r="393" spans="2:14" x14ac:dyDescent="0.25">
      <c r="B393" s="21" t="s">
        <v>40</v>
      </c>
      <c r="C393" s="1">
        <v>50</v>
      </c>
      <c r="D393" s="65">
        <v>5.7</v>
      </c>
      <c r="E393" s="65">
        <v>14.77</v>
      </c>
      <c r="F393" s="4">
        <v>0.68</v>
      </c>
      <c r="G393" s="65">
        <v>87.83</v>
      </c>
      <c r="H393" s="6">
        <v>50</v>
      </c>
      <c r="I393" s="65">
        <v>5.7</v>
      </c>
      <c r="J393" s="65">
        <v>14.77</v>
      </c>
      <c r="K393" s="4">
        <v>0.68</v>
      </c>
      <c r="L393" s="65">
        <v>87.83</v>
      </c>
      <c r="M393" s="58"/>
      <c r="N393" s="58"/>
    </row>
    <row r="394" spans="2:14" x14ac:dyDescent="0.25">
      <c r="B394" s="17" t="s">
        <v>135</v>
      </c>
      <c r="C394" s="1">
        <v>100</v>
      </c>
      <c r="D394" s="65">
        <v>2.0699999999999998</v>
      </c>
      <c r="E394" s="65">
        <v>2.31</v>
      </c>
      <c r="F394" s="4">
        <v>7.24</v>
      </c>
      <c r="G394" s="65">
        <v>62.94</v>
      </c>
      <c r="H394" s="6">
        <v>150</v>
      </c>
      <c r="I394" s="65">
        <v>3.1</v>
      </c>
      <c r="J394" s="65">
        <v>3.46</v>
      </c>
      <c r="K394" s="4">
        <v>10.86</v>
      </c>
      <c r="L394" s="65">
        <v>94.41</v>
      </c>
      <c r="M394" s="58"/>
      <c r="N394" s="58"/>
    </row>
    <row r="395" spans="2:14" x14ac:dyDescent="0.25">
      <c r="B395" s="18" t="s">
        <v>136</v>
      </c>
      <c r="C395" s="1">
        <v>150</v>
      </c>
      <c r="D395" s="13">
        <v>3.14</v>
      </c>
      <c r="E395" s="13">
        <v>2.57</v>
      </c>
      <c r="F395" s="13">
        <v>15.5</v>
      </c>
      <c r="G395" s="65">
        <v>99.32</v>
      </c>
      <c r="H395" s="6">
        <v>200</v>
      </c>
      <c r="I395" s="13">
        <v>4.4800000000000004</v>
      </c>
      <c r="J395" s="13">
        <v>3.61</v>
      </c>
      <c r="K395" s="65">
        <v>18.989999999999998</v>
      </c>
      <c r="L395" s="13">
        <v>128.71</v>
      </c>
      <c r="M395" s="58"/>
      <c r="N395" s="58"/>
    </row>
    <row r="396" spans="2:14" x14ac:dyDescent="0.25">
      <c r="B396" s="18" t="s">
        <v>18</v>
      </c>
      <c r="C396" s="1">
        <v>20</v>
      </c>
      <c r="D396" s="81">
        <v>2.08</v>
      </c>
      <c r="E396" s="81">
        <v>0.68</v>
      </c>
      <c r="F396" s="81">
        <v>9.9</v>
      </c>
      <c r="G396" s="81">
        <v>54</v>
      </c>
      <c r="H396" s="6">
        <v>30</v>
      </c>
      <c r="I396" s="81">
        <v>3.12</v>
      </c>
      <c r="J396" s="81">
        <v>1.02</v>
      </c>
      <c r="K396" s="81">
        <v>14.85</v>
      </c>
      <c r="L396" s="81">
        <v>81</v>
      </c>
      <c r="M396" s="7"/>
      <c r="N396" s="7"/>
    </row>
    <row r="397" spans="2:14" x14ac:dyDescent="0.25">
      <c r="B397" s="18" t="s">
        <v>106</v>
      </c>
      <c r="C397" s="1">
        <v>150</v>
      </c>
      <c r="D397" s="81">
        <v>0.6</v>
      </c>
      <c r="E397" s="81">
        <v>0.45</v>
      </c>
      <c r="F397" s="81">
        <v>15.45</v>
      </c>
      <c r="G397" s="81">
        <v>70.5</v>
      </c>
      <c r="H397" s="6">
        <v>180</v>
      </c>
      <c r="I397" s="81">
        <v>0.72</v>
      </c>
      <c r="J397" s="81">
        <v>0.54</v>
      </c>
      <c r="K397" s="81">
        <v>18.54</v>
      </c>
      <c r="L397" s="81">
        <v>84.6</v>
      </c>
      <c r="M397" s="7"/>
      <c r="N397" s="7"/>
    </row>
    <row r="398" spans="2:14" x14ac:dyDescent="0.25">
      <c r="B398" s="20" t="s">
        <v>12</v>
      </c>
      <c r="C398" s="8">
        <v>0.2</v>
      </c>
      <c r="D398" s="5">
        <f>D393+D394+D395+D396+D397</f>
        <v>13.59</v>
      </c>
      <c r="E398" s="5">
        <f t="shared" ref="E398:G398" si="93">E393+E394+E395+E396+E397</f>
        <v>20.779999999999998</v>
      </c>
      <c r="F398" s="5">
        <f t="shared" si="93"/>
        <v>48.769999999999996</v>
      </c>
      <c r="G398" s="5">
        <f t="shared" si="93"/>
        <v>374.59</v>
      </c>
      <c r="H398" s="8">
        <v>0.25</v>
      </c>
      <c r="I398" s="5">
        <f>I393+I394+I395+I396+I397</f>
        <v>17.12</v>
      </c>
      <c r="J398" s="5">
        <f t="shared" ref="J398:L398" si="94">J393+J394+J395+J396+J397</f>
        <v>23.4</v>
      </c>
      <c r="K398" s="5">
        <f t="shared" si="94"/>
        <v>63.919999999999995</v>
      </c>
      <c r="L398" s="5">
        <f t="shared" si="94"/>
        <v>476.55000000000007</v>
      </c>
      <c r="M398" s="68">
        <f>G398*85/G399</f>
        <v>21.104361370716507</v>
      </c>
      <c r="N398" s="68">
        <f>L398*85/L399</f>
        <v>21.598992214994137</v>
      </c>
    </row>
    <row r="399" spans="2:14" x14ac:dyDescent="0.25">
      <c r="B399" s="20" t="s">
        <v>20</v>
      </c>
      <c r="C399" s="8">
        <v>0.9</v>
      </c>
      <c r="D399" s="63">
        <f>D380+D387+D391+D398</f>
        <v>53.97</v>
      </c>
      <c r="E399" s="63">
        <f t="shared" ref="E399:G399" si="95">E380+E387+E391+E398</f>
        <v>56.489999999999995</v>
      </c>
      <c r="F399" s="63">
        <f t="shared" si="95"/>
        <v>198.7</v>
      </c>
      <c r="G399" s="63">
        <f t="shared" si="95"/>
        <v>1508.7</v>
      </c>
      <c r="H399" s="8">
        <v>0.9</v>
      </c>
      <c r="I399" s="63">
        <f>I380+I387+I391+I398</f>
        <v>66.819999999999993</v>
      </c>
      <c r="J399" s="63">
        <f t="shared" ref="J399:L399" si="96">J380+J387+J391+J398</f>
        <v>68.430000000000007</v>
      </c>
      <c r="K399" s="63">
        <f t="shared" si="96"/>
        <v>245.61999999999998</v>
      </c>
      <c r="L399" s="63">
        <f t="shared" si="96"/>
        <v>1875.4</v>
      </c>
      <c r="M399" s="5" t="e">
        <f>M380+#REF!+M387+M398+M391</f>
        <v>#REF!</v>
      </c>
      <c r="N399" s="5" t="e">
        <f>N380+#REF!+N387+N398+N391</f>
        <v>#REF!</v>
      </c>
    </row>
    <row r="401" spans="2:12" x14ac:dyDescent="0.25">
      <c r="B401" s="50"/>
      <c r="C401" s="69"/>
      <c r="D401" s="49"/>
      <c r="E401" s="49"/>
      <c r="F401" s="49"/>
      <c r="G401" s="49"/>
      <c r="H401" s="29"/>
      <c r="I401" s="49"/>
      <c r="J401" s="49"/>
      <c r="K401" s="49"/>
      <c r="L401" s="49"/>
    </row>
    <row r="402" spans="2:12" x14ac:dyDescent="0.25">
      <c r="B402" s="50"/>
      <c r="C402" s="69"/>
      <c r="D402" s="49"/>
      <c r="E402" s="49"/>
      <c r="F402" s="49"/>
      <c r="G402" s="49"/>
      <c r="H402" s="29"/>
      <c r="I402" s="49"/>
      <c r="J402" s="49"/>
      <c r="K402" s="49"/>
      <c r="L402" s="49"/>
    </row>
    <row r="403" spans="2:12" x14ac:dyDescent="0.25"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</row>
    <row r="404" spans="2:12" x14ac:dyDescent="0.25"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</row>
    <row r="405" spans="2:12" x14ac:dyDescent="0.25"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</row>
  </sheetData>
  <mergeCells count="91">
    <mergeCell ref="B330:L330"/>
    <mergeCell ref="B331:L331"/>
    <mergeCell ref="B332:B333"/>
    <mergeCell ref="C332:G332"/>
    <mergeCell ref="H332:L332"/>
    <mergeCell ref="B381:L381"/>
    <mergeCell ref="B392:L392"/>
    <mergeCell ref="B123:L123"/>
    <mergeCell ref="B373:L373"/>
    <mergeCell ref="B374:B375"/>
    <mergeCell ref="C374:G374"/>
    <mergeCell ref="H374:L374"/>
    <mergeCell ref="B376:L376"/>
    <mergeCell ref="B334:L334"/>
    <mergeCell ref="B340:L340"/>
    <mergeCell ref="B353:L353"/>
    <mergeCell ref="B372:L372"/>
    <mergeCell ref="B298:L298"/>
    <mergeCell ref="B311:L311"/>
    <mergeCell ref="B214:L214"/>
    <mergeCell ref="B227:L227"/>
    <mergeCell ref="B223:L223"/>
    <mergeCell ref="B252:L252"/>
    <mergeCell ref="B257:L257"/>
    <mergeCell ref="B270:L270"/>
    <mergeCell ref="B288:L288"/>
    <mergeCell ref="B266:L266"/>
    <mergeCell ref="B248:L248"/>
    <mergeCell ref="B249:L249"/>
    <mergeCell ref="B250:B251"/>
    <mergeCell ref="C250:G250"/>
    <mergeCell ref="H250:L250"/>
    <mergeCell ref="B289:L289"/>
    <mergeCell ref="B290:B291"/>
    <mergeCell ref="C290:G290"/>
    <mergeCell ref="H290:L290"/>
    <mergeCell ref="B292:L292"/>
    <mergeCell ref="B133:L133"/>
    <mergeCell ref="B142:L142"/>
    <mergeCell ref="B164:L164"/>
    <mergeCell ref="B165:L165"/>
    <mergeCell ref="B166:B167"/>
    <mergeCell ref="C166:F166"/>
    <mergeCell ref="H166:L166"/>
    <mergeCell ref="B146:L146"/>
    <mergeCell ref="B207:B208"/>
    <mergeCell ref="C207:G207"/>
    <mergeCell ref="H207:L207"/>
    <mergeCell ref="B209:L209"/>
    <mergeCell ref="B184:L184"/>
    <mergeCell ref="B168:L168"/>
    <mergeCell ref="B174:L174"/>
    <mergeCell ref="B180:L180"/>
    <mergeCell ref="B205:L205"/>
    <mergeCell ref="B206:L206"/>
    <mergeCell ref="B127:L127"/>
    <mergeCell ref="B105:L105"/>
    <mergeCell ref="B83:L83"/>
    <mergeCell ref="B84:B85"/>
    <mergeCell ref="C84:F84"/>
    <mergeCell ref="H84:L84"/>
    <mergeCell ref="B86:L86"/>
    <mergeCell ref="B91:L91"/>
    <mergeCell ref="B100:L100"/>
    <mergeCell ref="B124:L124"/>
    <mergeCell ref="B125:B126"/>
    <mergeCell ref="C125:F125"/>
    <mergeCell ref="H125:L125"/>
    <mergeCell ref="B26:L26"/>
    <mergeCell ref="B307:L307"/>
    <mergeCell ref="B349:L349"/>
    <mergeCell ref="B388:L388"/>
    <mergeCell ref="B2:L2"/>
    <mergeCell ref="B4:L4"/>
    <mergeCell ref="B5:L5"/>
    <mergeCell ref="B6:B7"/>
    <mergeCell ref="C6:F6"/>
    <mergeCell ref="H6:L6"/>
    <mergeCell ref="B8:L8"/>
    <mergeCell ref="B14:L14"/>
    <mergeCell ref="B22:L22"/>
    <mergeCell ref="B41:L41"/>
    <mergeCell ref="B42:L42"/>
    <mergeCell ref="B43:B44"/>
    <mergeCell ref="B60:L60"/>
    <mergeCell ref="B82:L82"/>
    <mergeCell ref="B51:L51"/>
    <mergeCell ref="C43:F43"/>
    <mergeCell ref="H43:L43"/>
    <mergeCell ref="B45:L45"/>
    <mergeCell ref="B64:L64"/>
  </mergeCells>
  <pageMargins left="3.937007874015748E-2" right="3.937007874015748E-2" top="0.98425196850393704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workbookViewId="0">
      <selection activeCell="B2" sqref="B2:K3"/>
    </sheetView>
  </sheetViews>
  <sheetFormatPr defaultRowHeight="15" x14ac:dyDescent="0.25"/>
  <cols>
    <col min="2" max="2" width="35.28515625" customWidth="1"/>
  </cols>
  <sheetData>
    <row r="2" spans="2:11" x14ac:dyDescent="0.25">
      <c r="B2" s="53" t="s">
        <v>21</v>
      </c>
      <c r="C2" s="54">
        <v>36</v>
      </c>
      <c r="D2" s="54">
        <v>40</v>
      </c>
      <c r="E2" s="54">
        <v>175</v>
      </c>
      <c r="F2" s="54">
        <v>1200</v>
      </c>
      <c r="G2" s="55"/>
      <c r="H2" s="54">
        <v>49</v>
      </c>
      <c r="I2" s="54">
        <v>50</v>
      </c>
      <c r="J2" s="54">
        <v>203</v>
      </c>
      <c r="K2" s="54">
        <v>1500</v>
      </c>
    </row>
    <row r="3" spans="2:11" x14ac:dyDescent="0.25">
      <c r="B3" s="53" t="s">
        <v>22</v>
      </c>
      <c r="C3" s="54">
        <v>56</v>
      </c>
      <c r="D3" s="54">
        <v>53</v>
      </c>
      <c r="E3" s="54">
        <v>210</v>
      </c>
      <c r="F3" s="54">
        <v>1500</v>
      </c>
      <c r="G3" s="55"/>
      <c r="H3" s="54">
        <v>75</v>
      </c>
      <c r="I3" s="54">
        <v>71</v>
      </c>
      <c r="J3" s="54">
        <v>280</v>
      </c>
      <c r="K3" s="54">
        <v>2000</v>
      </c>
    </row>
    <row r="4" spans="2:11" ht="15.75" x14ac:dyDescent="0.25">
      <c r="B4" s="32"/>
      <c r="C4" s="31"/>
    </row>
    <row r="5" spans="2:11" ht="15.75" x14ac:dyDescent="0.25">
      <c r="B5" s="32"/>
      <c r="C5" s="31"/>
    </row>
    <row r="6" spans="2:11" ht="15.75" x14ac:dyDescent="0.25">
      <c r="B6" s="32"/>
      <c r="C6" s="31"/>
    </row>
    <row r="7" spans="2:11" ht="15.75" x14ac:dyDescent="0.25">
      <c r="B7" s="32"/>
      <c r="C7" s="31"/>
    </row>
    <row r="8" spans="2:11" ht="15.75" x14ac:dyDescent="0.25">
      <c r="B8" s="32"/>
      <c r="C8" s="31"/>
    </row>
    <row r="9" spans="2:11" ht="15.75" x14ac:dyDescent="0.25">
      <c r="B9" s="32"/>
      <c r="C9" s="31"/>
    </row>
    <row r="10" spans="2:11" ht="15.75" x14ac:dyDescent="0.25">
      <c r="B10" s="32"/>
      <c r="C10" s="31"/>
    </row>
    <row r="11" spans="2:11" ht="15.75" x14ac:dyDescent="0.25">
      <c r="B11" s="32"/>
      <c r="C11" s="31"/>
    </row>
    <row r="12" spans="2:11" ht="15.75" x14ac:dyDescent="0.25">
      <c r="B12" s="32"/>
      <c r="C12" s="31"/>
    </row>
    <row r="13" spans="2:11" ht="15.75" x14ac:dyDescent="0.25">
      <c r="B13" s="32"/>
      <c r="C13" s="31"/>
    </row>
    <row r="14" spans="2:11" ht="15.75" x14ac:dyDescent="0.25">
      <c r="B14" s="32"/>
      <c r="C14" s="31"/>
    </row>
    <row r="15" spans="2:11" ht="15.75" x14ac:dyDescent="0.25">
      <c r="B15" s="32"/>
      <c r="C15" s="31"/>
    </row>
    <row r="16" spans="2:11" ht="15.75" x14ac:dyDescent="0.25">
      <c r="B16" s="32"/>
      <c r="C16" s="31"/>
    </row>
    <row r="17" spans="2:3" ht="15.75" x14ac:dyDescent="0.25">
      <c r="B17" s="32"/>
      <c r="C17" s="31"/>
    </row>
    <row r="18" spans="2:3" ht="15.75" x14ac:dyDescent="0.25">
      <c r="B18" s="32"/>
      <c r="C18" s="31"/>
    </row>
    <row r="19" spans="2:3" ht="15.75" x14ac:dyDescent="0.25">
      <c r="B19" s="32"/>
      <c r="C19" s="31"/>
    </row>
    <row r="20" spans="2:3" ht="15.75" x14ac:dyDescent="0.25">
      <c r="B20" s="32"/>
      <c r="C20" s="31"/>
    </row>
    <row r="21" spans="2:3" ht="15.75" x14ac:dyDescent="0.25">
      <c r="B21" s="32"/>
      <c r="C21" s="31"/>
    </row>
    <row r="22" spans="2:3" ht="15.75" x14ac:dyDescent="0.25">
      <c r="B22" s="32"/>
      <c r="C22" s="31"/>
    </row>
    <row r="23" spans="2:3" ht="15.75" x14ac:dyDescent="0.25">
      <c r="B23" s="32"/>
      <c r="C23" s="31"/>
    </row>
    <row r="24" spans="2:3" ht="15.75" x14ac:dyDescent="0.25">
      <c r="B24" s="32"/>
      <c r="C24" s="31"/>
    </row>
    <row r="25" spans="2:3" ht="15.75" x14ac:dyDescent="0.25">
      <c r="B25" s="32"/>
      <c r="C25" s="31"/>
    </row>
    <row r="26" spans="2:3" ht="15.75" x14ac:dyDescent="0.25">
      <c r="B26" s="32"/>
      <c r="C26" s="31"/>
    </row>
    <row r="27" spans="2:3" ht="15.75" x14ac:dyDescent="0.25">
      <c r="B27" s="32"/>
      <c r="C27" s="31"/>
    </row>
    <row r="28" spans="2:3" ht="15.75" x14ac:dyDescent="0.25">
      <c r="B28" s="32"/>
      <c r="C28" s="31"/>
    </row>
    <row r="29" spans="2:3" ht="15.75" x14ac:dyDescent="0.25">
      <c r="B29" s="32"/>
      <c r="C29" s="31"/>
    </row>
    <row r="30" spans="2:3" ht="15.75" x14ac:dyDescent="0.25">
      <c r="B30" s="32"/>
      <c r="C30" s="31"/>
    </row>
    <row r="31" spans="2:3" ht="15.75" x14ac:dyDescent="0.25">
      <c r="B31" s="32"/>
      <c r="C31" s="31"/>
    </row>
    <row r="32" spans="2:3" ht="15.75" x14ac:dyDescent="0.25">
      <c r="B32" s="32"/>
      <c r="C32" s="31"/>
    </row>
    <row r="33" spans="2:3" ht="15.75" x14ac:dyDescent="0.25">
      <c r="B33" s="32"/>
      <c r="C33" s="31"/>
    </row>
    <row r="34" spans="2:3" x14ac:dyDescent="0.25">
      <c r="B34" s="33"/>
      <c r="C34" s="31"/>
    </row>
    <row r="35" spans="2:3" x14ac:dyDescent="0.25">
      <c r="B35" s="31"/>
      <c r="C35" s="31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TECHN_3</cp:lastModifiedBy>
  <cp:lastPrinted>2025-11-20T11:41:44Z</cp:lastPrinted>
  <dcterms:created xsi:type="dcterms:W3CDTF">2025-03-31T09:07:33Z</dcterms:created>
  <dcterms:modified xsi:type="dcterms:W3CDTF">2025-11-20T11:42:11Z</dcterms:modified>
</cp:coreProperties>
</file>